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FOMTLAX\"/>
    </mc:Choice>
  </mc:AlternateContent>
  <xr:revisionPtr revIDLastSave="0" documentId="10_ncr:8100000_{29EEC426-5F7F-4B0E-BA1B-0179CE745D5E}" xr6:coauthVersionLast="32" xr6:coauthVersionMax="46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</workbook>
</file>

<file path=xl/calcChain.xml><?xml version="1.0" encoding="utf-8"?>
<calcChain xmlns="http://schemas.openxmlformats.org/spreadsheetml/2006/main">
  <c r="J20" i="2" l="1"/>
  <c r="E10" i="1"/>
  <c r="E23" i="10"/>
  <c r="D9" i="10"/>
  <c r="D14" i="4"/>
  <c r="B10" i="1"/>
  <c r="D27" i="10" l="1"/>
  <c r="E43" i="1"/>
  <c r="I37" i="5" l="1"/>
  <c r="F37" i="5"/>
  <c r="B18" i="1" l="1"/>
  <c r="E10" i="10" l="1"/>
  <c r="G9" i="10"/>
  <c r="F9" i="10"/>
  <c r="E11" i="10"/>
  <c r="E17" i="5"/>
  <c r="F19" i="5" l="1"/>
  <c r="F17" i="10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G17" i="10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E10" i="9"/>
  <c r="E9" i="9" s="1"/>
  <c r="C74" i="10"/>
  <c r="C70" i="10"/>
  <c r="C61" i="10"/>
  <c r="C57" i="10"/>
  <c r="C47" i="10"/>
  <c r="C37" i="10"/>
  <c r="C27" i="10"/>
  <c r="C17" i="10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J83" i="10" l="1"/>
  <c r="E11" i="7"/>
  <c r="E9" i="10"/>
  <c r="E8" i="10" s="1"/>
  <c r="H10" i="10"/>
  <c r="H9" i="10" s="1"/>
  <c r="H17" i="5"/>
  <c r="I20" i="5"/>
  <c r="I17" i="5" s="1"/>
  <c r="K83" i="10"/>
  <c r="G22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H8" i="10" l="1"/>
  <c r="G11" i="7" s="1"/>
  <c r="G9" i="7" s="1"/>
  <c r="G34" i="9"/>
  <c r="C71" i="8"/>
  <c r="C51" i="8" s="1"/>
  <c r="F76" i="5"/>
  <c r="D9" i="9"/>
  <c r="D34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D17" i="7" l="1"/>
  <c r="H161" i="10"/>
  <c r="N17" i="7" s="1"/>
  <c r="G17" i="7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<sst xmlns="http://schemas.openxmlformats.org/spreadsheetml/2006/main" count="751" uniqueCount="515">
  <si>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</si>
  <si>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</si>
  <si>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</si>
  <si>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</si>
  <si>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</si>
  <si>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</si>
  <si>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</si>
  <si>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</si>
  <si>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</si>
  <si>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</si>
  <si>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</si>
  <si>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</si>
  <si>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</si>
  <si>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</si>
  <si>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</si>
  <si>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</si>
  <si>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</si>
  <si>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</si>
  <si>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</si>
  <si>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</si>
  <si>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</si>
  <si>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</si>
  <si>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</si>
  <si>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</si>
  <si>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</si>
  <si>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</si>
  <si>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</si>
  <si>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</si>
  <si>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</si>
  <si>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</si>
  <si>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</si>
  <si>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</si>
  <si>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</si>
  <si>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</si>
  <si>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</si>
  <si>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</si>
  <si>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</si>
  <si>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</si>
  <si>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</si>
  <si>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</si>
  <si>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</si>
  <si>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</si>
  <si>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</si>
  <si>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</si>
  <si>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</si>
  <si>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</si>
  <si>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</si>
  <si>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</si>
  <si>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</si>
  <si>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</si>
  <si>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</si>
  <si>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</si>
  <si>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</si>
  <si>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</si>
  <si>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</si>
  <si>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</si>
  <si>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</si>
  <si>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</si>
  <si>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</si>
  <si>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</si>
  <si>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</si>
  <si>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</si>
  <si>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</si>
  <si>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</si>
  <si>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</si>
  <si>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</si>
  <si>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</si>
  <si>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</si>
  <si>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</si>
  <si>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</si>
  <si>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</si>
  <si>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</si>
  <si>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</si>
  <si>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</si>
  <si>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</si>
  <si>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</si>
  <si>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</si>
  <si>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</si>
  <si>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</si>
  <si>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</si>
  <si>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</si>
  <si>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</si>
  <si>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</si>
  <si>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</si>
  <si>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</si>
  <si>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</si>
  <si>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</si>
  <si>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</si>
  <si>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</si>
  <si>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</si>
  <si>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</si>
  <si>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</si>
  <si>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</si>
  <si>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</si>
  <si>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</si>
  <si>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</si>
  <si>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</si>
  <si>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</si>
  <si>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</si>
  <si>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</si>
  <si>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</si>
  <si>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</si>
  <si>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</si>
  <si>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</si>
  <si>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</si>
  <si>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</si>
  <si>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</si>
  <si>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</si>
  <si>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</si>
  <si>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</si>
  <si>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</si>
  <si>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</si>
  <si>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</si>
  <si>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</si>
  <si>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</si>
  <si>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</si>
  <si>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</si>
  <si>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</si>
  <si>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</si>
  <si>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</si>
  <si>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</si>
  <si>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</si>
  <si>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</si>
  <si>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</si>
  <si>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</si>
  <si>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</si>
  <si>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</si>
  <si>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</si>
  <si>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</si>
  <si>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</si>
  <si>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</si>
  <si>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</si>
  <si>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</si>
  <si>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</si>
  <si>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</si>
  <si>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</si>
  <si>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</si>
  <si>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</si>
  <si>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</si>
  <si>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</si>
  <si>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</si>
  <si>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</si>
  <si>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</si>
  <si>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</si>
  <si>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</si>
  <si>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</si>
  <si>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</si>
  <si>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</si>
  <si>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</si>
  <si>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</si>
  <si>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</si>
  <si>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</si>
  <si>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</si>
  <si>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</si>
  <si>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</si>
  <si>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</si>
  <si>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</si>
  <si>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</si>
  <si>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</si>
  <si>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</si>
  <si>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</si>
  <si>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</si>
  <si>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</si>
  <si>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</si>
  <si>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</si>
  <si>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</si>
  <si>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</si>
  <si>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</si>
  <si>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</si>
  <si>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</si>
  <si>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</si>
  <si>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</si>
  <si>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</si>
  <si>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</si>
  <si>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</si>
  <si>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</si>
  <si>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</si>
  <si>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</si>
  <si>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</si>
  <si>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</si>
  <si>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</si>
  <si>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</si>
  <si>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</si>
  <si>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</si>
  <si>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</si>
  <si>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</si>
  <si>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</si>
  <si>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</si>
  <si>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</si>
  <si>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</si>
  <si>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</si>
  <si>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</si>
  <si>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</si>
  <si>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</si>
  <si>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</si>
  <si>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</si>
  <si>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</si>
  <si>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</si>
  <si>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</si>
  <si>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</si>
  <si>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</si>
  <si>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</si>
  <si>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</si>
  <si>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</si>
  <si>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</si>
  <si>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</si>
  <si>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</si>
  <si>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</si>
  <si>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</si>
  <si>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</si>
  <si>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</si>
  <si>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</si>
  <si>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</si>
  <si>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</si>
  <si>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</si>
  <si>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</si>
  <si>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</si>
  <si>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</si>
  <si>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</si>
  <si>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</si>
  <si>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</si>
  <si>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</si>
  <si>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</si>
  <si>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</si>
  <si>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</si>
  <si>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</si>
  <si>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</si>
  <si>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</si>
  <si>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</si>
  <si>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</si>
  <si>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</si>
  <si>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</si>
  <si>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</si>
  <si>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</si>
  <si>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</si>
  <si>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</si>
  <si>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</si>
  <si>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</si>
  <si>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</si>
  <si>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</si>
  <si>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</si>
  <si>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</si>
  <si>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</si>
  <si>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</si>
  <si>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</si>
  <si>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</si>
  <si>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</si>
  <si>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</si>
  <si>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</si>
  <si>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</si>
  <si>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</si>
  <si>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</si>
  <si>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</si>
  <si>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</si>
  <si>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</si>
  <si>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</si>
  <si>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</si>
  <si>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</si>
  <si>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</si>
  <si>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</si>
  <si>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</si>
  <si>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</si>
  <si>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</si>
  <si>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</si>
  <si>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</si>
  <si>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</si>
  <si>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</si>
  <si>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</si>
  <si>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</si>
  <si>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</si>
  <si>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</si>
  <si>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</si>
  <si>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</si>
  <si>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</si>
  <si>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</si>
  <si>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</si>
  <si>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</si>
  <si>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</si>
  <si>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</si>
  <si>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</si>
  <si>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</si>
  <si>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</si>
  <si>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</si>
  <si>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</si>
  <si>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</si>
  <si>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</si>
  <si>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</si>
  <si>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</si>
  <si>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</si>
  <si>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</si>
  <si>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</si>
  <si>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</si>
  <si>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</si>
  <si>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</si>
  <si>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</si>
  <si>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</si>
  <si>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</si>
  <si>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</si>
  <si>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</si>
  <si>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</si>
  <si>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</si>
  <si>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</si>
  <si>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</si>
  <si>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</si>
  <si>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</si>
  <si>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</si>
  <si>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</si>
  <si>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</si>
  <si>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</si>
  <si>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</si>
  <si>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</si>
  <si>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</si>
  <si>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</si>
  <si>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</si>
  <si>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</si>
  <si>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</si>
  <si>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</si>
  <si>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</si>
  <si>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</si>
  <si>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</si>
  <si>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</si>
  <si>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</si>
  <si>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</si>
  <si>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</si>
  <si>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</si>
  <si>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</si>
  <si>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</si>
  <si>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</si>
  <si>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</si>
  <si>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</si>
  <si>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</si>
  <si>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</si>
  <si>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</si>
  <si>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</si>
  <si>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</si>
  <si>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</si>
  <si>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</si>
  <si>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</si>
  <si>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</si>
  <si>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</si>
  <si>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</si>
  <si>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</si>
  <si>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</si>
  <si>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</si>
  <si>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</si>
  <si>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</si>
  <si>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</si>
  <si>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</si>
  <si>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</si>
  <si>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</si>
  <si>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</si>
  <si>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</si>
  <si>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</si>
  <si>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</si>
  <si>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</si>
  <si>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</si>
  <si>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</si>
  <si>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</si>
  <si>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</si>
  <si>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</si>
  <si>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</si>
  <si>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</si>
  <si>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</si>
  <si>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</si>
  <si>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</si>
  <si>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</si>
  <si>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</si>
  <si>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</si>
  <si>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</si>
  <si>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</si>
  <si>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</si>
  <si>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</si>
  <si>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</si>
  <si>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</si>
  <si>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</si>
  <si>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</si>
  <si>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</si>
  <si>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</si>
  <si>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</si>
  <si>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</si>
  <si>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</si>
  <si>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</si>
  <si>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</si>
  <si>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</si>
  <si>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</si>
  <si>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</si>
  <si>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</si>
  <si>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</si>
  <si>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</si>
  <si>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</si>
  <si>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</si>
  <si>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</si>
  <si>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</si>
  <si>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</si>
  <si>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</si>
  <si>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</si>
  <si>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</si>
  <si>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</si>
  <si>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</si>
  <si>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</si>
  <si>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</si>
  <si>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</si>
  <si>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</si>
  <si>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</si>
  <si>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</si>
  <si>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</si>
  <si>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</si>
  <si>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</si>
  <si>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</si>
  <si>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</si>
  <si>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</si>
  <si>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</si>
  <si>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</si>
  <si>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</si>
  <si>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</si>
  <si>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</si>
  <si>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</si>
  <si>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</si>
  <si>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</si>
  <si>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</si>
  <si>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</si>
  <si>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</si>
  <si>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</si>
  <si>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</si>
  <si>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</si>
  <si>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</si>
  <si>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</si>
  <si>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</si>
  <si>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</si>
  <si>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</si>
  <si>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</si>
  <si>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</si>
  <si>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</si>
  <si>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</si>
  <si>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</si>
  <si>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</si>
  <si>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</si>
  <si>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</si>
  <si>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</si>
  <si>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</si>
  <si>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</si>
  <si>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</si>
  <si>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</si>
  <si>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</si>
  <si>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</si>
  <si>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</si>
  <si>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</si>
  <si>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</si>
  <si>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</si>
  <si>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</si>
  <si>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</si>
  <si>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</si>
  <si>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</si>
  <si>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</si>
  <si>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</si>
  <si>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</si>
  <si>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</si>
  <si>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</si>
  <si>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</si>
  <si>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</si>
  <si>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</si>
  <si>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</si>
  <si>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</si>
  <si>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</si>
  <si>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</si>
  <si>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</si>
  <si>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</si>
  <si>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</si>
  <si>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</si>
  <si>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</si>
  <si>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</si>
  <si>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</si>
  <si>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</si>
  <si>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</si>
  <si>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</si>
  <si>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</si>
  <si>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</si>
  <si>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</si>
  <si>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</si>
  <si>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</si>
  <si>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</si>
  <si>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</si>
  <si>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</si>
  <si>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</si>
  <si>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</si>
  <si>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</si>
  <si>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</si>
  <si>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</si>
  <si>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</si>
  <si>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</si>
  <si>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</si>
  <si>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</si>
  <si>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</si>
  <si>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</si>
  <si>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</si>
  <si>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</si>
  <si>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</si>
  <si>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>inversión al 31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</si>
  <si>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</si>
  <si>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</si>
  <si>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</si>
  <si>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Lic. Ángel Meneses Barbosa</t>
  </si>
  <si>
    <t xml:space="preserve">                                           Lic. Ángel Meneses Barbosa</t>
  </si>
  <si>
    <t>Al 31 de marzo de 2021 y al 31 de diciembre de 2020</t>
  </si>
  <si>
    <t>31 de marzo 2021</t>
  </si>
  <si>
    <t>Lic. Claudia Pérez Minor</t>
  </si>
  <si>
    <t>Encargada del Departamento de Administración</t>
  </si>
  <si>
    <t>Del 1 de enero al 31 de marzo 2021</t>
  </si>
  <si>
    <t>Del 1 de enero al 31 de marzo de 2021</t>
  </si>
  <si>
    <t>inversión al 31 de</t>
  </si>
  <si>
    <t>marzo de 2021</t>
  </si>
  <si>
    <t>31 de marzo de</t>
  </si>
  <si>
    <t>de marzo de</t>
  </si>
  <si>
    <t>2021 (m = g l)</t>
  </si>
  <si>
    <t xml:space="preserve">Encargada del Departamento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</si>
</sst>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9" fillId="0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6" xfId="0" applyNumberFormat="1" applyFont="1" applyFill="1" applyBorder="1" applyAlignment="1">
      <alignment horizontal="right" vertical="center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2" fillId="0" borderId="26" xfId="0" applyNumberFormat="1" applyFont="1" applyBorder="1" applyAlignment="1">
      <alignment horizontal="right" vertical="center" wrapText="1"/>
    </xf>
    <xf numFmtId="3" fontId="22" fillId="5" borderId="26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opLeftCell="A25" zoomScale="140" zoomScaleNormal="140" workbookViewId="0">
      <selection activeCell="F72" sqref="F72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14" t="s">
        <v>345</v>
      </c>
      <c r="B1" s="215"/>
      <c r="C1" s="215"/>
      <c r="D1" s="215"/>
      <c r="E1" s="215"/>
      <c r="F1" s="216"/>
    </row>
    <row r="2" spans="1:6">
      <c r="A2" s="217" t="s">
        <v>0</v>
      </c>
      <c r="B2" s="218"/>
      <c r="C2" s="218"/>
      <c r="D2" s="218"/>
      <c r="E2" s="218"/>
      <c r="F2" s="219"/>
    </row>
    <row r="3" spans="1:6">
      <c r="A3" s="217" t="s">
        <v>503</v>
      </c>
      <c r="B3" s="218"/>
      <c r="C3" s="218"/>
      <c r="D3" s="218"/>
      <c r="E3" s="218"/>
      <c r="F3" s="219"/>
    </row>
    <row r="4" spans="1:6">
      <c r="A4" s="220" t="s">
        <v>1</v>
      </c>
      <c r="B4" s="221"/>
      <c r="C4" s="221"/>
      <c r="D4" s="221"/>
      <c r="E4" s="221"/>
      <c r="F4" s="222"/>
    </row>
    <row r="5" spans="1:6" ht="15" customHeight="1">
      <c r="A5" s="223" t="s">
        <v>2</v>
      </c>
      <c r="B5" s="226" t="s">
        <v>504</v>
      </c>
      <c r="C5" s="46" t="s">
        <v>3</v>
      </c>
      <c r="D5" s="229" t="s">
        <v>2</v>
      </c>
      <c r="E5" s="226" t="s">
        <v>504</v>
      </c>
      <c r="F5" s="46" t="s">
        <v>3</v>
      </c>
    </row>
    <row r="6" spans="1:6">
      <c r="A6" s="224"/>
      <c r="B6" s="227"/>
      <c r="C6" s="47" t="s">
        <v>4</v>
      </c>
      <c r="D6" s="230"/>
      <c r="E6" s="227"/>
      <c r="F6" s="47" t="s">
        <v>4</v>
      </c>
    </row>
    <row r="7" spans="1:6">
      <c r="A7" s="225"/>
      <c r="B7" s="228"/>
      <c r="C7" s="48">
        <v>2020</v>
      </c>
      <c r="D7" s="231"/>
      <c r="E7" s="228"/>
      <c r="F7" s="48">
        <v>2020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26861043</v>
      </c>
      <c r="C10" s="49">
        <f>SUM(C11:C17)</f>
        <v>20031522</v>
      </c>
      <c r="D10" s="67" t="s">
        <v>10</v>
      </c>
      <c r="E10" s="49">
        <f>SUM(E11:E19)</f>
        <v>378931</v>
      </c>
      <c r="F10" s="49">
        <f>SUM(F11:F19)</f>
        <v>22437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200">
        <v>376107</v>
      </c>
      <c r="F11" s="49">
        <v>0</v>
      </c>
    </row>
    <row r="12" spans="1:6">
      <c r="A12" s="66" t="s">
        <v>347</v>
      </c>
      <c r="B12" s="200">
        <v>26861043</v>
      </c>
      <c r="C12" s="200">
        <v>20031522</v>
      </c>
      <c r="D12" s="67" t="s">
        <v>377</v>
      </c>
      <c r="E12" s="200">
        <v>0</v>
      </c>
      <c r="F12" s="49">
        <v>0</v>
      </c>
    </row>
    <row r="13" spans="1:6">
      <c r="A13" s="66" t="s">
        <v>348</v>
      </c>
      <c r="B13" s="200">
        <v>0</v>
      </c>
      <c r="C13" s="200">
        <v>0</v>
      </c>
      <c r="D13" s="67" t="s">
        <v>378</v>
      </c>
      <c r="E13" s="200">
        <v>0</v>
      </c>
      <c r="F13" s="49">
        <v>0</v>
      </c>
    </row>
    <row r="14" spans="1:6">
      <c r="A14" s="66" t="s">
        <v>349</v>
      </c>
      <c r="B14" s="200">
        <v>0</v>
      </c>
      <c r="C14" s="200">
        <v>0</v>
      </c>
      <c r="D14" s="67" t="s">
        <v>379</v>
      </c>
      <c r="E14" s="200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200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200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200">
        <v>2824</v>
      </c>
      <c r="F17" s="200">
        <v>22437</v>
      </c>
    </row>
    <row r="18" spans="1:6">
      <c r="A18" s="15" t="s">
        <v>11</v>
      </c>
      <c r="B18" s="49">
        <f>SUM(B19:B25)</f>
        <v>153115344</v>
      </c>
      <c r="C18" s="49">
        <f>SUM(C19:C25)</f>
        <v>158757357</v>
      </c>
      <c r="D18" s="67" t="s">
        <v>383</v>
      </c>
      <c r="E18" s="200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200">
        <v>0</v>
      </c>
      <c r="F19" s="49">
        <v>0</v>
      </c>
    </row>
    <row r="20" spans="1:6">
      <c r="A20" s="66" t="s">
        <v>354</v>
      </c>
      <c r="B20" s="49">
        <v>152825750</v>
      </c>
      <c r="C20" s="49">
        <v>158757357</v>
      </c>
      <c r="D20" s="67" t="s">
        <v>12</v>
      </c>
      <c r="E20" s="200">
        <f>SUM(E21:E23)</f>
        <v>0</v>
      </c>
      <c r="F20" s="49">
        <f>SUM(F21:F23)</f>
        <v>0</v>
      </c>
    </row>
    <row r="21" spans="1:6">
      <c r="A21" s="66" t="s">
        <v>355</v>
      </c>
      <c r="B21" s="49">
        <v>289594</v>
      </c>
      <c r="C21" s="49">
        <v>0</v>
      </c>
      <c r="D21" s="67" t="s">
        <v>385</v>
      </c>
      <c r="E21" s="200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200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200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200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200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2584753</v>
      </c>
      <c r="F32" s="49">
        <f>SUM(F33:F38)</f>
        <v>2656544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200">
        <v>83360</v>
      </c>
      <c r="F33" s="200">
        <v>83360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200">
        <v>65329</v>
      </c>
      <c r="F34" s="200">
        <v>223275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200">
        <v>2436064</v>
      </c>
      <c r="F35" s="200">
        <v>2349909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33452</v>
      </c>
      <c r="F43" s="49">
        <f>SUM(F44:F46)</f>
        <v>34839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33452</v>
      </c>
      <c r="F46" s="49">
        <v>34839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179976387</v>
      </c>
      <c r="C48" s="49">
        <f>+C10+C18+C26+C32+C38+C39+C42</f>
        <v>178788879</v>
      </c>
      <c r="D48" s="65" t="s">
        <v>25</v>
      </c>
      <c r="E48" s="49">
        <f>+E10+E20+E24+E27+E28+E32+E39+E43</f>
        <v>2997136</v>
      </c>
      <c r="F48" s="49">
        <f>+F10+F20+F24+F27+F28+F32+F39+F43</f>
        <v>2713820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3982794</v>
      </c>
      <c r="C56" s="49">
        <v>4179439</v>
      </c>
      <c r="D56" s="67" t="s">
        <v>35</v>
      </c>
      <c r="E56" s="49">
        <v>21354878</v>
      </c>
      <c r="F56" s="49">
        <v>21354878</v>
      </c>
    </row>
    <row r="57" spans="1:7" ht="16.5">
      <c r="A57" s="66" t="s">
        <v>36</v>
      </c>
      <c r="B57" s="49">
        <v>186566</v>
      </c>
      <c r="C57" s="49">
        <v>186566</v>
      </c>
      <c r="D57" s="67" t="s">
        <v>37</v>
      </c>
      <c r="E57" s="49">
        <v>6731224</v>
      </c>
      <c r="F57" s="49">
        <v>6731224</v>
      </c>
      <c r="G57" s="29"/>
    </row>
    <row r="58" spans="1:7">
      <c r="A58" s="66" t="s">
        <v>38</v>
      </c>
      <c r="B58" s="49">
        <v>-2190280</v>
      </c>
      <c r="C58" s="49">
        <v>-2395235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28086102</v>
      </c>
      <c r="F60" s="49">
        <f>SUM(F53:F58)</f>
        <v>28086102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31083238</v>
      </c>
      <c r="F62" s="49">
        <f>+F48+F60</f>
        <v>30799922</v>
      </c>
    </row>
    <row r="63" spans="1:7" ht="16.5">
      <c r="A63" s="63" t="s">
        <v>45</v>
      </c>
      <c r="B63" s="49">
        <f>SUM(B53:B61)</f>
        <v>1979080</v>
      </c>
      <c r="C63" s="49">
        <f>SUM(C53:C61)</f>
        <v>1970770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7">
        <f>+B48+B63</f>
        <v>181955467</v>
      </c>
      <c r="C65" s="207">
        <f>+C48+C63</f>
        <v>180759649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33353979</v>
      </c>
      <c r="F71" s="49">
        <f>SUM(F72:F76)</f>
        <v>32441477</v>
      </c>
    </row>
    <row r="72" spans="1:6">
      <c r="A72" s="68"/>
      <c r="B72" s="49"/>
      <c r="C72" s="49"/>
      <c r="D72" s="67" t="s">
        <v>53</v>
      </c>
      <c r="E72" s="49">
        <v>1175342</v>
      </c>
      <c r="F72" s="49">
        <v>6549997</v>
      </c>
    </row>
    <row r="73" spans="1:6">
      <c r="A73" s="68"/>
      <c r="B73" s="49"/>
      <c r="C73" s="49"/>
      <c r="D73" s="67" t="s">
        <v>54</v>
      </c>
      <c r="E73" s="49">
        <v>30055197</v>
      </c>
      <c r="F73" s="49">
        <v>23920710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2123440</v>
      </c>
      <c r="F76" s="49">
        <v>1970770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150872229</v>
      </c>
      <c r="F82" s="49">
        <f>+F66+F71+F78</f>
        <v>149959727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7">
        <f>+E62+E82</f>
        <v>181955467</v>
      </c>
      <c r="F84" s="207">
        <f>+F62+F82</f>
        <v>180759649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32" t="s">
        <v>413</v>
      </c>
      <c r="B94" s="232"/>
      <c r="C94" s="232"/>
      <c r="D94" s="232" t="s">
        <v>413</v>
      </c>
      <c r="E94" s="232"/>
      <c r="F94" s="232"/>
    </row>
    <row r="95" spans="1:9">
      <c r="A95" s="233" t="s">
        <v>501</v>
      </c>
      <c r="B95" s="233"/>
      <c r="C95" s="233"/>
      <c r="D95" s="233" t="s">
        <v>505</v>
      </c>
      <c r="E95" s="233"/>
      <c r="F95" s="233"/>
    </row>
    <row r="96" spans="1:9">
      <c r="A96" s="233" t="s">
        <v>496</v>
      </c>
      <c r="B96" s="233"/>
      <c r="C96" s="233"/>
      <c r="D96" s="233" t="s">
        <v>506</v>
      </c>
      <c r="E96" s="233"/>
      <c r="F96" s="233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36" zoomScaleNormal="136" workbookViewId="0">
      <pane ySplit="9" topLeftCell="A21" activePane="bottomLeft" state="frozen"/>
      <selection pane="bottomLeft" activeCell="D22" sqref="D22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48" t="s">
        <v>345</v>
      </c>
      <c r="B1" s="249"/>
      <c r="C1" s="249"/>
      <c r="D1" s="249"/>
      <c r="E1" s="249"/>
      <c r="F1" s="249"/>
      <c r="G1" s="249"/>
      <c r="H1" s="249"/>
      <c r="I1" s="250"/>
    </row>
    <row r="2" spans="1:9">
      <c r="A2" s="248" t="s">
        <v>63</v>
      </c>
      <c r="B2" s="249"/>
      <c r="C2" s="249"/>
      <c r="D2" s="249"/>
      <c r="E2" s="249"/>
      <c r="F2" s="249"/>
      <c r="G2" s="249"/>
      <c r="H2" s="249"/>
      <c r="I2" s="250"/>
    </row>
    <row r="3" spans="1:9">
      <c r="A3" s="248" t="s">
        <v>507</v>
      </c>
      <c r="B3" s="249"/>
      <c r="C3" s="249"/>
      <c r="D3" s="249"/>
      <c r="E3" s="249"/>
      <c r="F3" s="249"/>
      <c r="G3" s="249"/>
      <c r="H3" s="249"/>
      <c r="I3" s="250"/>
    </row>
    <row r="4" spans="1:9">
      <c r="A4" s="251" t="s">
        <v>1</v>
      </c>
      <c r="B4" s="252"/>
      <c r="C4" s="252"/>
      <c r="D4" s="252"/>
      <c r="E4" s="252"/>
      <c r="F4" s="252"/>
      <c r="G4" s="252"/>
      <c r="H4" s="252"/>
      <c r="I4" s="253"/>
    </row>
    <row r="5" spans="1:9">
      <c r="A5" s="254" t="s">
        <v>64</v>
      </c>
      <c r="B5" s="255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56" t="s">
        <v>65</v>
      </c>
      <c r="B6" s="257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58"/>
      <c r="B7" s="259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58"/>
      <c r="B8" s="259"/>
      <c r="C8" s="7">
        <v>2020</v>
      </c>
      <c r="D8" s="9"/>
      <c r="E8" s="9"/>
      <c r="F8" s="9"/>
      <c r="G8" s="7" t="s">
        <v>78</v>
      </c>
      <c r="H8" s="9"/>
      <c r="I8" s="7" t="s">
        <v>84</v>
      </c>
    </row>
    <row r="9" spans="1:9">
      <c r="A9" s="260"/>
      <c r="B9" s="261"/>
      <c r="C9" s="8"/>
      <c r="D9" s="8"/>
      <c r="E9" s="8"/>
      <c r="F9" s="8"/>
      <c r="G9" s="8"/>
      <c r="H9" s="8"/>
      <c r="I9" s="10" t="s">
        <v>85</v>
      </c>
    </row>
    <row r="10" spans="1:9">
      <c r="A10" s="262"/>
      <c r="B10" s="263"/>
      <c r="C10" s="106"/>
      <c r="D10" s="106"/>
      <c r="E10" s="106"/>
      <c r="F10" s="106"/>
      <c r="G10" s="106"/>
      <c r="H10" s="106"/>
      <c r="I10" s="106"/>
    </row>
    <row r="11" spans="1:9">
      <c r="A11" s="244" t="s">
        <v>86</v>
      </c>
      <c r="B11" s="245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44" t="s">
        <v>405</v>
      </c>
      <c r="B12" s="245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44" t="s">
        <v>406</v>
      </c>
      <c r="B16" s="245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44" t="s">
        <v>93</v>
      </c>
      <c r="B20" s="245"/>
      <c r="C20" s="207">
        <v>30799922</v>
      </c>
      <c r="D20" s="208">
        <v>2861685</v>
      </c>
      <c r="E20" s="208">
        <v>2578369</v>
      </c>
      <c r="F20" s="208"/>
      <c r="G20" s="207">
        <f>+C20+D20-E20</f>
        <v>31083238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44" t="s">
        <v>495</v>
      </c>
      <c r="B22" s="245"/>
      <c r="C22" s="49">
        <f>+C11+C20</f>
        <v>30799922</v>
      </c>
      <c r="D22" s="200">
        <f t="shared" ref="D22:F22" si="3">+D11+D20</f>
        <v>2861685</v>
      </c>
      <c r="E22" s="200">
        <f t="shared" si="3"/>
        <v>2578369</v>
      </c>
      <c r="F22" s="49">
        <f t="shared" si="3"/>
        <v>0</v>
      </c>
      <c r="G22" s="49">
        <f t="shared" ref="G22:I22" si="4">+G11+G20</f>
        <v>31083238</v>
      </c>
      <c r="H22" s="49">
        <f t="shared" si="4"/>
        <v>0</v>
      </c>
      <c r="I22" s="49">
        <f t="shared" si="4"/>
        <v>0</v>
      </c>
      <c r="K22" s="31"/>
    </row>
    <row r="23" spans="1:11">
      <c r="A23" s="246"/>
      <c r="B23" s="247"/>
      <c r="C23" s="49"/>
      <c r="D23" s="49"/>
      <c r="E23" s="49"/>
      <c r="F23" s="49"/>
      <c r="G23" s="49"/>
      <c r="H23" s="49"/>
      <c r="I23" s="49"/>
    </row>
    <row r="24" spans="1:11" ht="16.5" customHeight="1">
      <c r="A24" s="244" t="s">
        <v>494</v>
      </c>
      <c r="B24" s="245"/>
      <c r="C24" s="49"/>
      <c r="D24" s="49"/>
      <c r="E24" s="49"/>
      <c r="F24" s="49"/>
      <c r="G24" s="49"/>
      <c r="H24" s="49"/>
      <c r="I24" s="49"/>
    </row>
    <row r="25" spans="1:11">
      <c r="A25" s="234" t="s">
        <v>407</v>
      </c>
      <c r="B25" s="23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34" t="s">
        <v>408</v>
      </c>
      <c r="B26" s="235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34" t="s">
        <v>409</v>
      </c>
      <c r="B27" s="235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46"/>
      <c r="B28" s="247"/>
      <c r="C28" s="49"/>
      <c r="D28" s="49"/>
      <c r="E28" s="49"/>
      <c r="F28" s="49"/>
      <c r="G28" s="49"/>
      <c r="H28" s="49"/>
      <c r="I28" s="49"/>
    </row>
    <row r="29" spans="1:11" ht="16.5" customHeight="1">
      <c r="A29" s="244" t="s">
        <v>94</v>
      </c>
      <c r="B29" s="245"/>
      <c r="C29" s="49"/>
      <c r="D29" s="49"/>
      <c r="E29" s="49"/>
      <c r="F29" s="49"/>
      <c r="G29" s="49"/>
      <c r="H29" s="49"/>
      <c r="I29" s="49"/>
    </row>
    <row r="30" spans="1:11">
      <c r="A30" s="234" t="s">
        <v>95</v>
      </c>
      <c r="B30" s="23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34" t="s">
        <v>96</v>
      </c>
      <c r="B31" s="235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34" t="s">
        <v>97</v>
      </c>
      <c r="B32" s="235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36"/>
      <c r="B33" s="237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38" t="s">
        <v>98</v>
      </c>
      <c r="B35" s="239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40"/>
      <c r="B36" s="241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42"/>
      <c r="B37" s="243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65" t="s">
        <v>410</v>
      </c>
      <c r="B40" s="266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65" t="s">
        <v>411</v>
      </c>
      <c r="B41" s="266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67" t="s">
        <v>412</v>
      </c>
      <c r="B42" s="268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32" t="s">
        <v>413</v>
      </c>
      <c r="C48" s="232"/>
      <c r="D48" s="232"/>
      <c r="E48" s="232"/>
      <c r="F48" s="232" t="s">
        <v>413</v>
      </c>
      <c r="G48" s="232"/>
      <c r="H48" s="232"/>
      <c r="I48" s="232"/>
    </row>
    <row r="49" spans="2:9">
      <c r="B49" s="264" t="s">
        <v>501</v>
      </c>
      <c r="C49" s="264"/>
      <c r="D49" s="264"/>
      <c r="E49" s="264"/>
      <c r="F49" s="264" t="s">
        <v>505</v>
      </c>
      <c r="G49" s="264"/>
      <c r="H49" s="264"/>
      <c r="I49" s="264"/>
    </row>
    <row r="50" spans="2:9">
      <c r="B50" s="264" t="s">
        <v>496</v>
      </c>
      <c r="C50" s="264"/>
      <c r="D50" s="264"/>
      <c r="E50" s="264"/>
      <c r="F50" s="264" t="s">
        <v>506</v>
      </c>
      <c r="G50" s="264"/>
      <c r="H50" s="264"/>
      <c r="I50" s="264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B1" zoomScale="110" zoomScaleNormal="110" workbookViewId="0">
      <selection activeCell="M17" sqref="M17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48" t="s">
        <v>345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1">
      <c r="A2" s="248" t="s">
        <v>112</v>
      </c>
      <c r="B2" s="249"/>
      <c r="C2" s="249"/>
      <c r="D2" s="249"/>
      <c r="E2" s="249"/>
      <c r="F2" s="249"/>
      <c r="G2" s="249"/>
      <c r="H2" s="249"/>
      <c r="I2" s="249"/>
      <c r="J2" s="249"/>
      <c r="K2" s="250"/>
    </row>
    <row r="3" spans="1:11">
      <c r="A3" s="248" t="s">
        <v>508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>
      <c r="A4" s="251" t="s">
        <v>1</v>
      </c>
      <c r="B4" s="252"/>
      <c r="C4" s="252"/>
      <c r="D4" s="252"/>
      <c r="E4" s="252"/>
      <c r="F4" s="252"/>
      <c r="G4" s="252"/>
      <c r="H4" s="252"/>
      <c r="I4" s="252"/>
      <c r="J4" s="252"/>
      <c r="K4" s="253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509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510</v>
      </c>
      <c r="J7" s="103" t="s">
        <v>138</v>
      </c>
      <c r="K7" s="103" t="s">
        <v>497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511</v>
      </c>
      <c r="K8" s="103" t="s">
        <v>512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2021</v>
      </c>
      <c r="K9" s="103" t="s">
        <v>513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9">
        <f t="shared" ref="B13:K13" si="0">SUM(B15:B18)</f>
        <v>0</v>
      </c>
      <c r="C13" s="269">
        <f t="shared" si="0"/>
        <v>0</v>
      </c>
      <c r="D13" s="269">
        <f t="shared" si="0"/>
        <v>0</v>
      </c>
      <c r="E13" s="269">
        <f t="shared" si="0"/>
        <v>0</v>
      </c>
      <c r="F13" s="269">
        <f t="shared" si="0"/>
        <v>0</v>
      </c>
      <c r="G13" s="269">
        <f t="shared" si="0"/>
        <v>0</v>
      </c>
      <c r="H13" s="269">
        <f t="shared" si="0"/>
        <v>0</v>
      </c>
      <c r="I13" s="269">
        <f t="shared" si="0"/>
        <v>0</v>
      </c>
      <c r="J13" s="269">
        <f t="shared" si="0"/>
        <v>0</v>
      </c>
      <c r="K13" s="269">
        <f t="shared" si="0"/>
        <v>0</v>
      </c>
    </row>
    <row r="14" spans="1:11">
      <c r="A14" s="14" t="s">
        <v>142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69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9">
        <f t="shared" ref="B26:K26" si="2">+B13+B20</f>
        <v>0</v>
      </c>
      <c r="C26" s="269">
        <f t="shared" si="2"/>
        <v>0</v>
      </c>
      <c r="D26" s="269">
        <f t="shared" si="2"/>
        <v>0</v>
      </c>
      <c r="E26" s="269">
        <f t="shared" si="2"/>
        <v>0</v>
      </c>
      <c r="F26" s="269">
        <f t="shared" si="2"/>
        <v>0</v>
      </c>
      <c r="G26" s="269">
        <f t="shared" si="2"/>
        <v>0</v>
      </c>
      <c r="H26" s="269">
        <f t="shared" si="2"/>
        <v>0</v>
      </c>
      <c r="I26" s="269">
        <f t="shared" si="2"/>
        <v>0</v>
      </c>
      <c r="J26" s="269">
        <f t="shared" si="2"/>
        <v>0</v>
      </c>
      <c r="K26" s="269">
        <f t="shared" si="2"/>
        <v>0</v>
      </c>
    </row>
    <row r="27" spans="1:11">
      <c r="A27" s="14" t="s">
        <v>145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70" t="s">
        <v>501</v>
      </c>
      <c r="C35" s="270"/>
      <c r="D35" s="270"/>
      <c r="E35" s="28"/>
      <c r="F35" s="28"/>
      <c r="G35" s="28"/>
      <c r="H35" s="270" t="s">
        <v>505</v>
      </c>
      <c r="I35" s="270"/>
      <c r="J35" s="270"/>
    </row>
    <row r="36" spans="1:10">
      <c r="A36" s="28"/>
      <c r="B36" s="270" t="s">
        <v>496</v>
      </c>
      <c r="C36" s="270"/>
      <c r="D36" s="270"/>
      <c r="E36" s="28"/>
      <c r="F36" s="28"/>
      <c r="G36" s="28"/>
      <c r="H36" s="270" t="s">
        <v>506</v>
      </c>
      <c r="I36" s="270"/>
      <c r="J36" s="270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F11" sqref="F11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93" t="s">
        <v>345</v>
      </c>
      <c r="B1" s="294"/>
      <c r="C1" s="294"/>
      <c r="D1" s="294"/>
      <c r="E1" s="295"/>
    </row>
    <row r="2" spans="1:7">
      <c r="A2" s="296" t="s">
        <v>146</v>
      </c>
      <c r="B2" s="297"/>
      <c r="C2" s="297"/>
      <c r="D2" s="297"/>
      <c r="E2" s="298"/>
    </row>
    <row r="3" spans="1:7">
      <c r="A3" s="296" t="str">
        <f>+'FORMATO 2'!A3</f>
        <v>Del 1 de enero al 31 de marzo 2021</v>
      </c>
      <c r="B3" s="297"/>
      <c r="C3" s="297"/>
      <c r="D3" s="297"/>
      <c r="E3" s="298"/>
    </row>
    <row r="4" spans="1:7">
      <c r="A4" s="299" t="s">
        <v>1</v>
      </c>
      <c r="B4" s="300"/>
      <c r="C4" s="300"/>
      <c r="D4" s="300"/>
      <c r="E4" s="301"/>
    </row>
    <row r="5" spans="1:7" ht="15.75">
      <c r="A5" s="17"/>
      <c r="B5" s="17"/>
      <c r="C5" s="17"/>
      <c r="D5" s="17"/>
      <c r="E5" s="17"/>
    </row>
    <row r="6" spans="1:7">
      <c r="A6" s="302" t="s">
        <v>2</v>
      </c>
      <c r="B6" s="303"/>
      <c r="C6" s="12" t="s">
        <v>147</v>
      </c>
      <c r="D6" s="306" t="s">
        <v>149</v>
      </c>
      <c r="E6" s="12" t="s">
        <v>150</v>
      </c>
    </row>
    <row r="7" spans="1:7">
      <c r="A7" s="304"/>
      <c r="B7" s="305"/>
      <c r="C7" s="13" t="s">
        <v>148</v>
      </c>
      <c r="D7" s="307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12487307</v>
      </c>
      <c r="D9" s="164">
        <f t="shared" ref="D9:E9" si="0">SUM(D10:D12)</f>
        <v>2490336</v>
      </c>
      <c r="E9" s="164">
        <f t="shared" si="0"/>
        <v>2200785</v>
      </c>
      <c r="F9" s="29"/>
    </row>
    <row r="10" spans="1:7">
      <c r="A10" s="76"/>
      <c r="B10" s="78" t="s">
        <v>422</v>
      </c>
      <c r="C10" s="164">
        <v>12487307</v>
      </c>
      <c r="D10" s="164">
        <v>2490336</v>
      </c>
      <c r="E10" s="202">
        <v>2200785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12487307</v>
      </c>
      <c r="D14" s="164">
        <f t="shared" ref="D14:E14" si="1">SUM(D15:D16)</f>
        <v>2519299</v>
      </c>
      <c r="E14" s="164">
        <f t="shared" si="1"/>
        <v>2143193</v>
      </c>
      <c r="F14" s="29"/>
    </row>
    <row r="15" spans="1:7">
      <c r="A15" s="76"/>
      <c r="B15" s="78" t="s">
        <v>425</v>
      </c>
      <c r="C15" s="164">
        <v>12487307</v>
      </c>
      <c r="D15" s="197">
        <v>2519299</v>
      </c>
      <c r="E15" s="202">
        <v>2143193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84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84"/>
      <c r="B21" s="78"/>
      <c r="C21" s="164"/>
      <c r="D21" s="164"/>
      <c r="E21" s="164"/>
      <c r="F21" s="29"/>
    </row>
    <row r="22" spans="1:8" ht="15" customHeight="1">
      <c r="A22" s="284"/>
      <c r="B22" s="77" t="s">
        <v>437</v>
      </c>
      <c r="C22" s="164">
        <f>+C9-C14+C18</f>
        <v>0</v>
      </c>
      <c r="D22" s="164">
        <f t="shared" ref="D22:E22" si="3">+D9-D14+D18</f>
        <v>-28963</v>
      </c>
      <c r="E22" s="164">
        <f t="shared" si="3"/>
        <v>57592</v>
      </c>
      <c r="F22" s="29"/>
    </row>
    <row r="23" spans="1:8" ht="15" customHeight="1">
      <c r="A23" s="284"/>
      <c r="B23" s="77" t="s">
        <v>160</v>
      </c>
      <c r="C23" s="164">
        <f>+C22-C12</f>
        <v>0</v>
      </c>
      <c r="D23" s="164">
        <f>+D22-D12</f>
        <v>-28963</v>
      </c>
      <c r="E23" s="164">
        <f>+E22-E12</f>
        <v>57592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-28963</v>
      </c>
      <c r="E24" s="164">
        <f>+E23-E18</f>
        <v>57592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92"/>
      <c r="B26" s="292"/>
      <c r="C26" s="292"/>
      <c r="D26" s="292"/>
      <c r="E26" s="292"/>
    </row>
    <row r="27" spans="1:8">
      <c r="A27" s="290" t="s">
        <v>161</v>
      </c>
      <c r="B27" s="291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84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84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84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-28963</v>
      </c>
      <c r="E33" s="164">
        <f>+E24+E29</f>
        <v>57592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74" t="s">
        <v>161</v>
      </c>
      <c r="B36" s="275"/>
      <c r="C36" s="84" t="s">
        <v>147</v>
      </c>
      <c r="D36" s="278" t="s">
        <v>149</v>
      </c>
      <c r="E36" s="84" t="s">
        <v>150</v>
      </c>
    </row>
    <row r="37" spans="1:5">
      <c r="A37" s="276"/>
      <c r="B37" s="277"/>
      <c r="C37" s="85" t="s">
        <v>162</v>
      </c>
      <c r="D37" s="279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84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84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84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84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84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84"/>
      <c r="B46" s="286" t="s">
        <v>440</v>
      </c>
      <c r="C46" s="288">
        <f>+C39-C42</f>
        <v>0</v>
      </c>
      <c r="D46" s="288">
        <f t="shared" ref="D46:E46" si="7">+D39-D42</f>
        <v>0</v>
      </c>
      <c r="E46" s="288">
        <f t="shared" si="7"/>
        <v>0</v>
      </c>
    </row>
    <row r="47" spans="1:5" ht="15" customHeight="1">
      <c r="A47" s="285"/>
      <c r="B47" s="287"/>
      <c r="C47" s="289"/>
      <c r="D47" s="289"/>
      <c r="E47" s="289"/>
    </row>
    <row r="48" spans="1:5">
      <c r="A48" s="87"/>
      <c r="B48" s="57"/>
      <c r="C48" s="57"/>
      <c r="D48" s="57"/>
      <c r="E48" s="57"/>
    </row>
    <row r="49" spans="1:6">
      <c r="A49" s="274" t="s">
        <v>161</v>
      </c>
      <c r="B49" s="275"/>
      <c r="C49" s="88" t="s">
        <v>147</v>
      </c>
      <c r="D49" s="278" t="s">
        <v>149</v>
      </c>
      <c r="E49" s="88" t="s">
        <v>150</v>
      </c>
    </row>
    <row r="50" spans="1:6">
      <c r="A50" s="276"/>
      <c r="B50" s="277"/>
      <c r="C50" s="89" t="s">
        <v>162</v>
      </c>
      <c r="D50" s="279"/>
      <c r="E50" s="89" t="s">
        <v>151</v>
      </c>
    </row>
    <row r="51" spans="1:6">
      <c r="A51" s="280"/>
      <c r="B51" s="281"/>
      <c r="C51" s="86"/>
      <c r="D51" s="86"/>
      <c r="E51" s="90"/>
    </row>
    <row r="52" spans="1:6" ht="15" customHeight="1">
      <c r="A52" s="284"/>
      <c r="B52" s="91" t="s">
        <v>153</v>
      </c>
      <c r="C52" s="168">
        <f>+C10</f>
        <v>12487307</v>
      </c>
      <c r="D52" s="168">
        <f t="shared" ref="D52:E52" si="8">+D10</f>
        <v>2490336</v>
      </c>
      <c r="E52" s="168">
        <f t="shared" si="8"/>
        <v>2200785</v>
      </c>
    </row>
    <row r="53" spans="1:6" ht="15" customHeight="1">
      <c r="A53" s="284"/>
      <c r="B53" s="91"/>
      <c r="C53" s="168"/>
      <c r="D53" s="168"/>
      <c r="E53" s="168"/>
    </row>
    <row r="54" spans="1:6" ht="15" customHeight="1">
      <c r="A54" s="284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84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84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84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12487307</v>
      </c>
      <c r="D58" s="168">
        <f t="shared" ref="D58:E58" si="10">+D15</f>
        <v>2519299</v>
      </c>
      <c r="E58" s="168">
        <f t="shared" si="10"/>
        <v>2143193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84"/>
      <c r="B62" s="94" t="s">
        <v>443</v>
      </c>
      <c r="C62" s="206">
        <f>+C52+C54-C58+C60</f>
        <v>0</v>
      </c>
      <c r="D62" s="206">
        <f t="shared" ref="D62:E62" si="11">+D52+D54-D58+D60</f>
        <v>-28963</v>
      </c>
      <c r="E62" s="206">
        <f t="shared" si="11"/>
        <v>57592</v>
      </c>
    </row>
    <row r="63" spans="1:6" ht="15" customHeight="1">
      <c r="A63" s="284"/>
      <c r="B63" s="94" t="s">
        <v>441</v>
      </c>
      <c r="C63" s="206">
        <f>+C62-C54</f>
        <v>0</v>
      </c>
      <c r="D63" s="206">
        <f t="shared" ref="D63:E63" si="12">+D62-D54</f>
        <v>-28963</v>
      </c>
      <c r="E63" s="206">
        <f t="shared" si="12"/>
        <v>57592</v>
      </c>
    </row>
    <row r="64" spans="1:6">
      <c r="A64" s="285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74" t="s">
        <v>161</v>
      </c>
      <c r="B67" s="275"/>
      <c r="C67" s="88" t="s">
        <v>147</v>
      </c>
      <c r="D67" s="278" t="s">
        <v>149</v>
      </c>
      <c r="E67" s="88" t="s">
        <v>150</v>
      </c>
    </row>
    <row r="68" spans="1:5">
      <c r="A68" s="276"/>
      <c r="B68" s="277"/>
      <c r="C68" s="89" t="s">
        <v>162</v>
      </c>
      <c r="D68" s="279"/>
      <c r="E68" s="89" t="s">
        <v>151</v>
      </c>
    </row>
    <row r="69" spans="1:5">
      <c r="A69" s="280"/>
      <c r="B69" s="281"/>
      <c r="C69" s="86"/>
      <c r="D69" s="86"/>
      <c r="E69" s="90"/>
    </row>
    <row r="70" spans="1:5" ht="15" customHeight="1">
      <c r="A70" s="272"/>
      <c r="B70" s="282" t="s">
        <v>154</v>
      </c>
      <c r="C70" s="283">
        <f>+C11</f>
        <v>0</v>
      </c>
      <c r="D70" s="283">
        <f t="shared" ref="D70:E70" si="13">+D11</f>
        <v>0</v>
      </c>
      <c r="E70" s="283">
        <f t="shared" si="13"/>
        <v>0</v>
      </c>
    </row>
    <row r="71" spans="1:5" ht="15" customHeight="1">
      <c r="A71" s="272"/>
      <c r="B71" s="282"/>
      <c r="C71" s="283"/>
      <c r="D71" s="283"/>
      <c r="E71" s="283"/>
    </row>
    <row r="72" spans="1:5" ht="15" customHeight="1">
      <c r="A72" s="272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72"/>
      <c r="B73" s="78"/>
      <c r="C73" s="164"/>
      <c r="D73" s="164"/>
      <c r="E73" s="164"/>
    </row>
    <row r="74" spans="1:5" ht="15" customHeight="1">
      <c r="A74" s="272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72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72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72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72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72"/>
      <c r="B83" s="77"/>
      <c r="C83" s="98"/>
      <c r="D83" s="98"/>
      <c r="E83" s="98"/>
    </row>
    <row r="84" spans="1:5">
      <c r="A84" s="273"/>
      <c r="B84" s="99"/>
      <c r="C84" s="100"/>
      <c r="D84" s="100"/>
      <c r="E84" s="100"/>
    </row>
    <row r="89" spans="1:5">
      <c r="B89" t="s">
        <v>499</v>
      </c>
      <c r="C89" s="232" t="s">
        <v>500</v>
      </c>
      <c r="D89" s="232"/>
      <c r="E89" s="232"/>
    </row>
    <row r="90" spans="1:5">
      <c r="B90" s="101" t="s">
        <v>502</v>
      </c>
      <c r="C90" s="271" t="s">
        <v>505</v>
      </c>
      <c r="D90" s="271"/>
      <c r="E90" s="271"/>
    </row>
    <row r="91" spans="1:5">
      <c r="B91" s="102" t="s">
        <v>498</v>
      </c>
      <c r="C91" s="271" t="s">
        <v>506</v>
      </c>
      <c r="D91" s="271"/>
      <c r="E91" s="271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67" workbookViewId="0">
      <selection activeCell="M76" sqref="M76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14" t="s">
        <v>345</v>
      </c>
      <c r="B1" s="215"/>
      <c r="C1" s="215"/>
      <c r="D1" s="215"/>
      <c r="E1" s="215"/>
      <c r="F1" s="215"/>
      <c r="G1" s="215"/>
      <c r="H1" s="215"/>
      <c r="I1" s="216"/>
    </row>
    <row r="2" spans="1:10">
      <c r="A2" s="217" t="s">
        <v>168</v>
      </c>
      <c r="B2" s="218"/>
      <c r="C2" s="218"/>
      <c r="D2" s="218"/>
      <c r="E2" s="218"/>
      <c r="F2" s="218"/>
      <c r="G2" s="218"/>
      <c r="H2" s="218"/>
      <c r="I2" s="219"/>
    </row>
    <row r="3" spans="1:10">
      <c r="A3" s="217" t="str">
        <f>+'FORMATO 4'!A3</f>
        <v>Del 1 de enero al 31 de marzo 2021</v>
      </c>
      <c r="B3" s="218"/>
      <c r="C3" s="218"/>
      <c r="D3" s="218"/>
      <c r="E3" s="218"/>
      <c r="F3" s="218"/>
      <c r="G3" s="218"/>
      <c r="H3" s="218"/>
      <c r="I3" s="219"/>
    </row>
    <row r="4" spans="1:10">
      <c r="A4" s="328" t="s">
        <v>1</v>
      </c>
      <c r="B4" s="329"/>
      <c r="C4" s="329"/>
      <c r="D4" s="329"/>
      <c r="E4" s="329"/>
      <c r="F4" s="329"/>
      <c r="G4" s="329"/>
      <c r="H4" s="329"/>
      <c r="I4" s="330"/>
    </row>
    <row r="5" spans="1:10">
      <c r="A5" s="331"/>
      <c r="B5" s="332"/>
      <c r="C5" s="333"/>
      <c r="D5" s="248" t="s">
        <v>169</v>
      </c>
      <c r="E5" s="249"/>
      <c r="F5" s="249"/>
      <c r="G5" s="249"/>
      <c r="H5" s="250"/>
      <c r="I5" s="323" t="s">
        <v>170</v>
      </c>
    </row>
    <row r="6" spans="1:10">
      <c r="A6" s="335" t="s">
        <v>161</v>
      </c>
      <c r="B6" s="336"/>
      <c r="C6" s="337"/>
      <c r="D6" s="323" t="s">
        <v>172</v>
      </c>
      <c r="E6" s="116" t="s">
        <v>173</v>
      </c>
      <c r="F6" s="323" t="s">
        <v>175</v>
      </c>
      <c r="G6" s="323" t="s">
        <v>149</v>
      </c>
      <c r="H6" s="323" t="s">
        <v>176</v>
      </c>
      <c r="I6" s="334"/>
    </row>
    <row r="7" spans="1:10">
      <c r="A7" s="338" t="s">
        <v>171</v>
      </c>
      <c r="B7" s="339"/>
      <c r="C7" s="340"/>
      <c r="D7" s="324"/>
      <c r="E7" s="117" t="s">
        <v>174</v>
      </c>
      <c r="F7" s="324"/>
      <c r="G7" s="324"/>
      <c r="H7" s="324"/>
      <c r="I7" s="324"/>
    </row>
    <row r="8" spans="1:10">
      <c r="A8" s="325"/>
      <c r="B8" s="326"/>
      <c r="C8" s="327"/>
      <c r="D8" s="18"/>
      <c r="E8" s="18"/>
      <c r="F8" s="18"/>
      <c r="G8" s="18"/>
      <c r="H8" s="18"/>
      <c r="I8" s="18"/>
    </row>
    <row r="9" spans="1:10">
      <c r="A9" s="315" t="s">
        <v>177</v>
      </c>
      <c r="B9" s="310"/>
      <c r="C9" s="230"/>
      <c r="D9" s="171"/>
      <c r="E9" s="171"/>
      <c r="F9" s="171"/>
      <c r="G9" s="171"/>
      <c r="H9" s="171"/>
      <c r="I9" s="171"/>
      <c r="J9" s="57"/>
    </row>
    <row r="10" spans="1:10">
      <c r="A10" s="119"/>
      <c r="B10" s="316" t="s">
        <v>178</v>
      </c>
      <c r="C10" s="317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6" t="s">
        <v>179</v>
      </c>
      <c r="C11" s="317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6" t="s">
        <v>180</v>
      </c>
      <c r="C12" s="317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6" t="s">
        <v>181</v>
      </c>
      <c r="C13" s="317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6" t="s">
        <v>182</v>
      </c>
      <c r="C14" s="317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6" t="s">
        <v>183</v>
      </c>
      <c r="C15" s="317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6" t="s">
        <v>491</v>
      </c>
      <c r="C16" s="317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18"/>
      <c r="B17" s="316" t="s">
        <v>184</v>
      </c>
      <c r="C17" s="317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18"/>
      <c r="B18" s="316" t="s">
        <v>185</v>
      </c>
      <c r="C18" s="317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201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18"/>
      <c r="B30" s="316" t="s">
        <v>194</v>
      </c>
      <c r="C30" s="317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18"/>
      <c r="B31" s="316" t="s">
        <v>195</v>
      </c>
      <c r="C31" s="317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9" t="s">
        <v>492</v>
      </c>
      <c r="C37" s="320"/>
      <c r="D37" s="189">
        <v>12487307</v>
      </c>
      <c r="E37" s="201">
        <v>0</v>
      </c>
      <c r="F37" s="172">
        <f>+D37+E37</f>
        <v>12487307</v>
      </c>
      <c r="G37" s="203">
        <v>2490336</v>
      </c>
      <c r="H37" s="203">
        <v>2200785</v>
      </c>
      <c r="I37" s="172">
        <f t="shared" si="16"/>
        <v>10286522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1" t="s">
        <v>200</v>
      </c>
      <c r="C39" s="322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6" t="s">
        <v>202</v>
      </c>
      <c r="C41" s="317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5" t="s">
        <v>205</v>
      </c>
      <c r="B45" s="310"/>
      <c r="C45" s="230"/>
      <c r="D45" s="164">
        <f>+D10+D11+D12+D13+D14+D15+D16+D17+D30+D37+D39+D41</f>
        <v>12487307</v>
      </c>
      <c r="E45" s="164">
        <f>+E10+E11+E12+E13+E14+E15+E16+E17+E30+E37+E39+E41</f>
        <v>0</v>
      </c>
      <c r="F45" s="164">
        <f>+F10+F11+F12+F13+F14+F15+F16+F17+F30+F37+F39+F41</f>
        <v>12487307</v>
      </c>
      <c r="G45" s="164">
        <f t="shared" ref="G45" si="20">+G10+G11+G12+G13+G14+G15+G16+G17+G30+G37+G39+G41</f>
        <v>2490336</v>
      </c>
      <c r="H45" s="164">
        <f>+H10+H11+H12+H13+H14+H15+H16+H17+H30+H37+H39+H41</f>
        <v>2200785</v>
      </c>
      <c r="I45" s="172">
        <f t="shared" si="18"/>
        <v>10286522</v>
      </c>
      <c r="J45" s="57"/>
    </row>
    <row r="46" spans="1:10">
      <c r="A46" s="315" t="s">
        <v>206</v>
      </c>
      <c r="B46" s="310"/>
      <c r="C46" s="230"/>
      <c r="D46" s="164"/>
      <c r="E46" s="164"/>
      <c r="F46" s="164"/>
      <c r="G46" s="164"/>
      <c r="H46" s="164"/>
      <c r="I46" s="164"/>
      <c r="J46" s="57"/>
    </row>
    <row r="47" spans="1:10">
      <c r="A47" s="315" t="s">
        <v>452</v>
      </c>
      <c r="B47" s="310"/>
      <c r="C47" s="230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5" t="s">
        <v>207</v>
      </c>
      <c r="B49" s="310"/>
      <c r="C49" s="230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6" t="s">
        <v>208</v>
      </c>
      <c r="C50" s="317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18"/>
      <c r="B54" s="313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18"/>
      <c r="B55" s="313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6" t="s">
        <v>211</v>
      </c>
      <c r="C60" s="317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6" t="s">
        <v>216</v>
      </c>
      <c r="C65" s="317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6" t="s">
        <v>493</v>
      </c>
      <c r="C68" s="317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6" t="s">
        <v>218</v>
      </c>
      <c r="C69" s="317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13"/>
      <c r="C70" s="314"/>
      <c r="D70" s="176"/>
      <c r="E70" s="176"/>
      <c r="F70" s="176"/>
      <c r="G70" s="176"/>
      <c r="H70" s="176"/>
      <c r="I70" s="176"/>
      <c r="J70" s="57"/>
    </row>
    <row r="71" spans="1:13">
      <c r="A71" s="315" t="s">
        <v>460</v>
      </c>
      <c r="B71" s="310"/>
      <c r="C71" s="230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13"/>
      <c r="C72" s="314"/>
      <c r="D72" s="176"/>
      <c r="E72" s="176"/>
      <c r="F72" s="176"/>
      <c r="G72" s="176"/>
      <c r="H72" s="176"/>
      <c r="I72" s="176"/>
      <c r="J72" s="57"/>
    </row>
    <row r="73" spans="1:13">
      <c r="A73" s="315" t="s">
        <v>219</v>
      </c>
      <c r="B73" s="310"/>
      <c r="C73" s="230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6" t="s">
        <v>220</v>
      </c>
      <c r="C74" s="317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13"/>
      <c r="C75" s="314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15" t="s">
        <v>221</v>
      </c>
      <c r="B76" s="310"/>
      <c r="C76" s="230"/>
      <c r="D76" s="204">
        <f>+D45+D71+D73</f>
        <v>12487307</v>
      </c>
      <c r="E76" s="204">
        <f t="shared" ref="E76:I76" si="32">+E45+E71+E73</f>
        <v>0</v>
      </c>
      <c r="F76" s="204">
        <f t="shared" si="32"/>
        <v>12487307</v>
      </c>
      <c r="G76" s="204">
        <f t="shared" si="32"/>
        <v>2490336</v>
      </c>
      <c r="H76" s="204">
        <f t="shared" si="32"/>
        <v>2200785</v>
      </c>
      <c r="I76" s="204">
        <f t="shared" si="32"/>
        <v>10286522</v>
      </c>
      <c r="J76" s="57"/>
      <c r="K76" s="29">
        <f>+'FORMATO 4'!C9</f>
        <v>12487307</v>
      </c>
      <c r="L76" s="29">
        <f>+'FORMATO 4'!D9</f>
        <v>2490336</v>
      </c>
      <c r="M76" s="29">
        <f>+'FORMATO 4'!E9</f>
        <v>2200785</v>
      </c>
    </row>
    <row r="77" spans="1:13">
      <c r="A77" s="119"/>
      <c r="B77" s="313"/>
      <c r="C77" s="314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10" t="s">
        <v>222</v>
      </c>
      <c r="C78" s="230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11" t="s">
        <v>461</v>
      </c>
      <c r="C79" s="312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11" t="s">
        <v>462</v>
      </c>
      <c r="C80" s="312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10" t="s">
        <v>463</v>
      </c>
      <c r="C81" s="230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08"/>
      <c r="C82" s="309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501</v>
      </c>
      <c r="D89" s="130"/>
      <c r="E89" s="264" t="s">
        <v>505</v>
      </c>
      <c r="F89" s="264"/>
      <c r="G89" s="264"/>
      <c r="H89" s="264"/>
    </row>
    <row r="90" spans="1:10">
      <c r="C90" s="129" t="s">
        <v>496</v>
      </c>
      <c r="D90" s="130"/>
      <c r="E90" s="264" t="s">
        <v>506</v>
      </c>
      <c r="F90" s="264"/>
      <c r="G90" s="264"/>
      <c r="H90" s="264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42" zoomScaleNormal="142" workbookViewId="0">
      <selection activeCell="A9" sqref="A9:B9"/>
    </sheetView>
  </sheetViews>
  <sheetFormatPr baseColWidth="10" defaultRowHeight="15"/>
  <cols>
    <col min="1" max="1" width="2.140625" customWidth="1"/>
    <col min="2" max="2" width="42" customWidth="1"/>
  </cols>
  <sheetData>
    <row r="1" spans="1:10">
      <c r="A1" s="351" t="s">
        <v>345</v>
      </c>
      <c r="B1" s="352"/>
      <c r="C1" s="352"/>
      <c r="D1" s="352"/>
      <c r="E1" s="352"/>
      <c r="F1" s="352"/>
      <c r="G1" s="352"/>
      <c r="H1" s="353"/>
    </row>
    <row r="2" spans="1:10">
      <c r="A2" s="354" t="s">
        <v>223</v>
      </c>
      <c r="B2" s="355"/>
      <c r="C2" s="355"/>
      <c r="D2" s="355"/>
      <c r="E2" s="355"/>
      <c r="F2" s="355"/>
      <c r="G2" s="355"/>
      <c r="H2" s="356"/>
    </row>
    <row r="3" spans="1:10">
      <c r="A3" s="354" t="s">
        <v>467</v>
      </c>
      <c r="B3" s="355"/>
      <c r="C3" s="355"/>
      <c r="D3" s="355"/>
      <c r="E3" s="355"/>
      <c r="F3" s="355"/>
      <c r="G3" s="355"/>
      <c r="H3" s="356"/>
    </row>
    <row r="4" spans="1:10">
      <c r="A4" s="354" t="str">
        <f>+'FORMATO 4'!A3</f>
        <v>Del 1 de enero al 31 de marzo 2021</v>
      </c>
      <c r="B4" s="355"/>
      <c r="C4" s="355"/>
      <c r="D4" s="355"/>
      <c r="E4" s="355"/>
      <c r="F4" s="355"/>
      <c r="G4" s="355"/>
      <c r="H4" s="356"/>
    </row>
    <row r="5" spans="1:10" ht="15.75" thickBot="1">
      <c r="A5" s="357" t="s">
        <v>1</v>
      </c>
      <c r="B5" s="358"/>
      <c r="C5" s="358"/>
      <c r="D5" s="358"/>
      <c r="E5" s="358"/>
      <c r="F5" s="358"/>
      <c r="G5" s="358"/>
      <c r="H5" s="359"/>
    </row>
    <row r="6" spans="1:10" ht="15.75" thickBot="1">
      <c r="A6" s="360" t="s">
        <v>2</v>
      </c>
      <c r="B6" s="361"/>
      <c r="C6" s="364" t="s">
        <v>224</v>
      </c>
      <c r="D6" s="365"/>
      <c r="E6" s="365"/>
      <c r="F6" s="365"/>
      <c r="G6" s="366"/>
      <c r="H6" s="367" t="s">
        <v>297</v>
      </c>
    </row>
    <row r="7" spans="1:10" ht="45.75" thickBot="1">
      <c r="A7" s="362"/>
      <c r="B7" s="363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68"/>
    </row>
    <row r="8" spans="1:10">
      <c r="A8" s="349" t="s">
        <v>225</v>
      </c>
      <c r="B8" s="350"/>
      <c r="C8" s="178">
        <f>+C9+C17+C27+C37+C47+C57+C61+C70+C74</f>
        <v>12487307</v>
      </c>
      <c r="D8" s="178">
        <f t="shared" ref="D8:H8" si="0">+D9+D17+D27+D37+D47+D57+D61+D70+D74</f>
        <v>0</v>
      </c>
      <c r="E8" s="179">
        <f t="shared" si="0"/>
        <v>12487307</v>
      </c>
      <c r="F8" s="180">
        <f t="shared" si="0"/>
        <v>2519299</v>
      </c>
      <c r="G8" s="180">
        <f t="shared" si="0"/>
        <v>2143193</v>
      </c>
      <c r="H8" s="181">
        <f t="shared" si="0"/>
        <v>9968008</v>
      </c>
      <c r="J8" s="29"/>
    </row>
    <row r="9" spans="1:10">
      <c r="A9" s="341" t="s">
        <v>226</v>
      </c>
      <c r="B9" s="342"/>
      <c r="C9" s="182">
        <f>SUM(C10:C16)</f>
        <v>10774507</v>
      </c>
      <c r="D9" s="182">
        <f>SUM(D10:D16)</f>
        <v>0</v>
      </c>
      <c r="E9" s="182">
        <f t="shared" ref="E9:G9" si="1">SUM(E10:E16)</f>
        <v>10774507</v>
      </c>
      <c r="F9" s="182">
        <f t="shared" si="1"/>
        <v>2163788</v>
      </c>
      <c r="G9" s="182">
        <f t="shared" si="1"/>
        <v>1787682</v>
      </c>
      <c r="H9" s="183">
        <f t="shared" ref="H9" si="2">SUM(H10:H16)</f>
        <v>8610719</v>
      </c>
    </row>
    <row r="10" spans="1:10">
      <c r="A10" s="143"/>
      <c r="B10" s="144" t="s">
        <v>227</v>
      </c>
      <c r="C10" s="182">
        <v>3694240</v>
      </c>
      <c r="D10" s="182">
        <v>-110000</v>
      </c>
      <c r="E10" s="184">
        <f>+C10+D10</f>
        <v>3584240</v>
      </c>
      <c r="F10" s="211">
        <v>817527</v>
      </c>
      <c r="G10" s="212">
        <v>817527</v>
      </c>
      <c r="H10" s="183">
        <f>+E10-F10</f>
        <v>2766713</v>
      </c>
    </row>
    <row r="11" spans="1:10">
      <c r="A11" s="143"/>
      <c r="B11" s="144" t="s">
        <v>228</v>
      </c>
      <c r="C11" s="182">
        <v>2489948</v>
      </c>
      <c r="D11" s="183">
        <v>0</v>
      </c>
      <c r="E11" s="184">
        <f>+C11+D11</f>
        <v>2489948</v>
      </c>
      <c r="F11" s="185">
        <v>365024</v>
      </c>
      <c r="G11" s="213">
        <v>332735</v>
      </c>
      <c r="H11" s="183">
        <f t="shared" ref="H11:H75" si="3">+E11-F11</f>
        <v>2124924</v>
      </c>
    </row>
    <row r="12" spans="1:10">
      <c r="A12" s="143"/>
      <c r="B12" s="144" t="s">
        <v>229</v>
      </c>
      <c r="C12" s="182">
        <v>690898</v>
      </c>
      <c r="D12" s="183">
        <v>220000</v>
      </c>
      <c r="E12" s="184">
        <f t="shared" ref="E12:E75" si="4">+C12+D12</f>
        <v>910898</v>
      </c>
      <c r="F12" s="185">
        <v>185195</v>
      </c>
      <c r="G12" s="213">
        <v>37981</v>
      </c>
      <c r="H12" s="183">
        <f t="shared" si="3"/>
        <v>725703</v>
      </c>
    </row>
    <row r="13" spans="1:10">
      <c r="A13" s="143"/>
      <c r="B13" s="144" t="s">
        <v>230</v>
      </c>
      <c r="C13" s="182">
        <v>395935</v>
      </c>
      <c r="D13" s="183">
        <v>0</v>
      </c>
      <c r="E13" s="184">
        <f t="shared" si="4"/>
        <v>395935</v>
      </c>
      <c r="F13" s="185">
        <v>58501</v>
      </c>
      <c r="G13" s="213">
        <v>58501</v>
      </c>
      <c r="H13" s="183">
        <f t="shared" si="3"/>
        <v>337434</v>
      </c>
    </row>
    <row r="14" spans="1:10">
      <c r="A14" s="143"/>
      <c r="B14" s="144" t="s">
        <v>231</v>
      </c>
      <c r="C14" s="182">
        <v>3503486</v>
      </c>
      <c r="D14" s="183">
        <v>-110000</v>
      </c>
      <c r="E14" s="184">
        <f t="shared" si="4"/>
        <v>3393486</v>
      </c>
      <c r="F14" s="185">
        <v>737541</v>
      </c>
      <c r="G14" s="213">
        <v>540938</v>
      </c>
      <c r="H14" s="183">
        <f t="shared" si="3"/>
        <v>2655945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4"/>
        <v>0</v>
      </c>
      <c r="F15" s="182">
        <v>0</v>
      </c>
      <c r="G15" s="182">
        <v>0</v>
      </c>
      <c r="H15" s="183">
        <f t="shared" si="3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4"/>
        <v>0</v>
      </c>
      <c r="F16" s="182">
        <v>0</v>
      </c>
      <c r="G16" s="182">
        <v>0</v>
      </c>
      <c r="H16" s="183">
        <f t="shared" si="3"/>
        <v>0</v>
      </c>
    </row>
    <row r="17" spans="1:10">
      <c r="A17" s="341" t="s">
        <v>234</v>
      </c>
      <c r="B17" s="342"/>
      <c r="C17" s="182">
        <f>SUM(C18:C26)</f>
        <v>866786</v>
      </c>
      <c r="D17" s="182">
        <f t="shared" ref="D17:H17" si="5">SUM(D18:D26)</f>
        <v>0</v>
      </c>
      <c r="E17" s="184">
        <f t="shared" si="5"/>
        <v>866786</v>
      </c>
      <c r="F17" s="182">
        <f t="shared" si="5"/>
        <v>166617</v>
      </c>
      <c r="G17" s="182">
        <f t="shared" ref="G17" si="6">SUM(G18:G26)</f>
        <v>166617</v>
      </c>
      <c r="H17" s="183">
        <f t="shared" si="5"/>
        <v>700169</v>
      </c>
      <c r="I17" s="29"/>
    </row>
    <row r="18" spans="1:10">
      <c r="A18" s="143"/>
      <c r="B18" s="144" t="s">
        <v>470</v>
      </c>
      <c r="C18" s="182">
        <v>238986</v>
      </c>
      <c r="D18" s="183">
        <v>0</v>
      </c>
      <c r="E18" s="184">
        <f t="shared" si="4"/>
        <v>238986</v>
      </c>
      <c r="F18" s="185">
        <v>34633</v>
      </c>
      <c r="G18" s="213">
        <v>34633</v>
      </c>
      <c r="H18" s="183">
        <f t="shared" si="3"/>
        <v>204353</v>
      </c>
    </row>
    <row r="19" spans="1:10">
      <c r="A19" s="143"/>
      <c r="B19" s="144" t="s">
        <v>235</v>
      </c>
      <c r="C19" s="182">
        <v>40000</v>
      </c>
      <c r="D19" s="183">
        <v>0</v>
      </c>
      <c r="E19" s="184">
        <f t="shared" si="4"/>
        <v>40000</v>
      </c>
      <c r="F19" s="185">
        <v>7636</v>
      </c>
      <c r="G19" s="213">
        <v>7636</v>
      </c>
      <c r="H19" s="183">
        <f t="shared" si="3"/>
        <v>32364</v>
      </c>
    </row>
    <row r="20" spans="1:10">
      <c r="A20" s="143"/>
      <c r="B20" s="144" t="s">
        <v>236</v>
      </c>
      <c r="C20" s="182">
        <v>0</v>
      </c>
      <c r="D20" s="183">
        <v>0</v>
      </c>
      <c r="E20" s="184">
        <f t="shared" si="4"/>
        <v>0</v>
      </c>
      <c r="F20" s="185">
        <v>0</v>
      </c>
      <c r="G20" s="213">
        <v>0</v>
      </c>
      <c r="H20" s="183">
        <f t="shared" si="3"/>
        <v>0</v>
      </c>
    </row>
    <row r="21" spans="1:10">
      <c r="A21" s="143"/>
      <c r="B21" s="144" t="s">
        <v>237</v>
      </c>
      <c r="C21" s="182">
        <v>1000</v>
      </c>
      <c r="D21" s="183">
        <v>0</v>
      </c>
      <c r="E21" s="184">
        <f t="shared" si="4"/>
        <v>1000</v>
      </c>
      <c r="F21" s="185">
        <v>250</v>
      </c>
      <c r="G21" s="213">
        <v>250</v>
      </c>
      <c r="H21" s="183">
        <f t="shared" si="3"/>
        <v>750</v>
      </c>
    </row>
    <row r="22" spans="1:10">
      <c r="A22" s="143"/>
      <c r="B22" s="144" t="s">
        <v>238</v>
      </c>
      <c r="C22" s="182">
        <v>0</v>
      </c>
      <c r="D22" s="183">
        <v>0</v>
      </c>
      <c r="E22" s="184">
        <f t="shared" si="4"/>
        <v>0</v>
      </c>
      <c r="F22" s="185"/>
      <c r="G22" s="213"/>
      <c r="H22" s="183">
        <f t="shared" si="3"/>
        <v>0</v>
      </c>
    </row>
    <row r="23" spans="1:10">
      <c r="A23" s="143"/>
      <c r="B23" s="144" t="s">
        <v>239</v>
      </c>
      <c r="C23" s="182">
        <v>504000</v>
      </c>
      <c r="D23" s="183">
        <v>0</v>
      </c>
      <c r="E23" s="184">
        <f t="shared" si="4"/>
        <v>504000</v>
      </c>
      <c r="F23" s="185">
        <v>105667</v>
      </c>
      <c r="G23" s="213">
        <v>105667</v>
      </c>
      <c r="H23" s="183">
        <f t="shared" si="3"/>
        <v>398333</v>
      </c>
    </row>
    <row r="24" spans="1:10">
      <c r="A24" s="143"/>
      <c r="B24" s="144" t="s">
        <v>240</v>
      </c>
      <c r="C24" s="182">
        <v>0</v>
      </c>
      <c r="D24" s="183">
        <v>0</v>
      </c>
      <c r="E24" s="184">
        <f t="shared" si="4"/>
        <v>0</v>
      </c>
      <c r="F24" s="185">
        <v>0</v>
      </c>
      <c r="G24" s="185">
        <v>0</v>
      </c>
      <c r="H24" s="183">
        <f t="shared" si="3"/>
        <v>0</v>
      </c>
    </row>
    <row r="25" spans="1:10">
      <c r="A25" s="143"/>
      <c r="B25" s="144" t="s">
        <v>241</v>
      </c>
      <c r="C25" s="182">
        <v>0</v>
      </c>
      <c r="D25" s="183">
        <v>0</v>
      </c>
      <c r="E25" s="184">
        <f t="shared" si="4"/>
        <v>0</v>
      </c>
      <c r="F25" s="185">
        <v>0</v>
      </c>
      <c r="G25" s="185">
        <v>0</v>
      </c>
      <c r="H25" s="183">
        <f t="shared" si="3"/>
        <v>0</v>
      </c>
    </row>
    <row r="26" spans="1:10">
      <c r="A26" s="143"/>
      <c r="B26" s="144" t="s">
        <v>242</v>
      </c>
      <c r="C26" s="182">
        <v>82800</v>
      </c>
      <c r="D26" s="183">
        <v>0</v>
      </c>
      <c r="E26" s="184">
        <f t="shared" si="4"/>
        <v>82800</v>
      </c>
      <c r="F26" s="185">
        <v>18431</v>
      </c>
      <c r="G26" s="185">
        <v>18431</v>
      </c>
      <c r="H26" s="183">
        <f t="shared" si="3"/>
        <v>64369</v>
      </c>
    </row>
    <row r="27" spans="1:10">
      <c r="A27" s="341" t="s">
        <v>243</v>
      </c>
      <c r="B27" s="342"/>
      <c r="C27" s="182">
        <f>SUM(C28:C36)</f>
        <v>846014</v>
      </c>
      <c r="D27" s="182">
        <f t="shared" ref="D27:H27" si="7">SUM(D28:D36)</f>
        <v>0</v>
      </c>
      <c r="E27" s="184">
        <f t="shared" si="7"/>
        <v>846014</v>
      </c>
      <c r="F27" s="182">
        <f t="shared" si="7"/>
        <v>188894</v>
      </c>
      <c r="G27" s="182">
        <f t="shared" si="7"/>
        <v>188894</v>
      </c>
      <c r="H27" s="183">
        <f t="shared" si="7"/>
        <v>657120</v>
      </c>
      <c r="I27" s="198"/>
      <c r="J27" s="199"/>
    </row>
    <row r="28" spans="1:10">
      <c r="A28" s="143"/>
      <c r="B28" s="144" t="s">
        <v>244</v>
      </c>
      <c r="C28" s="182">
        <v>109422</v>
      </c>
      <c r="D28" s="183">
        <v>0</v>
      </c>
      <c r="E28" s="184">
        <f t="shared" si="4"/>
        <v>109422</v>
      </c>
      <c r="F28" s="185">
        <v>33747</v>
      </c>
      <c r="G28" s="213">
        <v>33747</v>
      </c>
      <c r="H28" s="183">
        <f t="shared" si="3"/>
        <v>75675</v>
      </c>
    </row>
    <row r="29" spans="1:10">
      <c r="A29" s="143"/>
      <c r="B29" s="144" t="s">
        <v>245</v>
      </c>
      <c r="C29" s="182">
        <v>320892</v>
      </c>
      <c r="D29" s="183">
        <v>0</v>
      </c>
      <c r="E29" s="184">
        <f t="shared" si="4"/>
        <v>320892</v>
      </c>
      <c r="F29" s="185">
        <v>80223</v>
      </c>
      <c r="G29" s="213">
        <v>80223</v>
      </c>
      <c r="H29" s="183">
        <f t="shared" si="3"/>
        <v>240669</v>
      </c>
    </row>
    <row r="30" spans="1:10">
      <c r="A30" s="143"/>
      <c r="B30" s="144" t="s">
        <v>246</v>
      </c>
      <c r="C30" s="182">
        <v>0</v>
      </c>
      <c r="D30" s="183">
        <v>0</v>
      </c>
      <c r="E30" s="184">
        <f t="shared" si="4"/>
        <v>0</v>
      </c>
      <c r="F30" s="185">
        <v>0</v>
      </c>
      <c r="G30" s="213">
        <v>0</v>
      </c>
      <c r="H30" s="183">
        <f t="shared" si="3"/>
        <v>0</v>
      </c>
    </row>
    <row r="31" spans="1:10">
      <c r="A31" s="143"/>
      <c r="B31" s="144" t="s">
        <v>247</v>
      </c>
      <c r="C31" s="182">
        <v>100000</v>
      </c>
      <c r="D31" s="183">
        <v>0</v>
      </c>
      <c r="E31" s="184">
        <f t="shared" si="4"/>
        <v>100000</v>
      </c>
      <c r="F31" s="185">
        <v>9586</v>
      </c>
      <c r="G31" s="213">
        <v>9586</v>
      </c>
      <c r="H31" s="183">
        <f t="shared" si="3"/>
        <v>90414</v>
      </c>
    </row>
    <row r="32" spans="1:10">
      <c r="A32" s="143"/>
      <c r="B32" s="144" t="s">
        <v>471</v>
      </c>
      <c r="C32" s="182">
        <v>97200</v>
      </c>
      <c r="D32" s="183">
        <v>0</v>
      </c>
      <c r="E32" s="184">
        <f t="shared" si="4"/>
        <v>97200</v>
      </c>
      <c r="F32" s="185">
        <v>34569</v>
      </c>
      <c r="G32" s="213">
        <v>34569</v>
      </c>
      <c r="H32" s="183">
        <f t="shared" si="3"/>
        <v>62631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4"/>
        <v>12000</v>
      </c>
      <c r="F33" s="185">
        <v>0</v>
      </c>
      <c r="G33" s="213">
        <v>0</v>
      </c>
      <c r="H33" s="183">
        <f t="shared" si="3"/>
        <v>12000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4"/>
        <v>0</v>
      </c>
      <c r="F34" s="210"/>
      <c r="G34" s="209"/>
      <c r="H34" s="183">
        <f t="shared" si="3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4"/>
        <v>0</v>
      </c>
      <c r="F35" s="210"/>
      <c r="G35" s="209"/>
      <c r="H35" s="183">
        <f t="shared" si="3"/>
        <v>0</v>
      </c>
    </row>
    <row r="36" spans="1:8">
      <c r="A36" s="143"/>
      <c r="B36" s="144" t="s">
        <v>251</v>
      </c>
      <c r="C36" s="182">
        <v>206500</v>
      </c>
      <c r="D36" s="183">
        <v>0</v>
      </c>
      <c r="E36" s="184">
        <f t="shared" si="4"/>
        <v>206500</v>
      </c>
      <c r="F36" s="210">
        <v>30769</v>
      </c>
      <c r="G36" s="209">
        <v>30769</v>
      </c>
      <c r="H36" s="183">
        <f t="shared" si="3"/>
        <v>175731</v>
      </c>
    </row>
    <row r="37" spans="1:8">
      <c r="A37" s="341" t="s">
        <v>472</v>
      </c>
      <c r="B37" s="342"/>
      <c r="C37" s="182">
        <f>SUM(C38:C46)</f>
        <v>0</v>
      </c>
      <c r="D37" s="182">
        <f t="shared" ref="D37:H37" si="8">SUM(D38:D46)</f>
        <v>0</v>
      </c>
      <c r="E37" s="184">
        <f t="shared" si="8"/>
        <v>0</v>
      </c>
      <c r="F37" s="185">
        <v>0</v>
      </c>
      <c r="G37" s="185">
        <v>0</v>
      </c>
      <c r="H37" s="183">
        <f t="shared" si="8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4"/>
        <v>0</v>
      </c>
      <c r="F38" s="182">
        <v>0</v>
      </c>
      <c r="G38" s="182">
        <v>0</v>
      </c>
      <c r="H38" s="183">
        <f t="shared" si="3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4"/>
        <v>0</v>
      </c>
      <c r="F39" s="182">
        <v>0</v>
      </c>
      <c r="G39" s="182">
        <v>0</v>
      </c>
      <c r="H39" s="183">
        <f t="shared" si="3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4"/>
        <v>0</v>
      </c>
      <c r="F40" s="182">
        <v>0</v>
      </c>
      <c r="G40" s="182">
        <v>0</v>
      </c>
      <c r="H40" s="183">
        <f t="shared" si="3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4"/>
        <v>0</v>
      </c>
      <c r="F41" s="182">
        <v>0</v>
      </c>
      <c r="G41" s="182">
        <v>0</v>
      </c>
      <c r="H41" s="183">
        <f t="shared" si="3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4"/>
        <v>0</v>
      </c>
      <c r="F42" s="182">
        <v>0</v>
      </c>
      <c r="G42" s="182">
        <v>0</v>
      </c>
      <c r="H42" s="183">
        <f t="shared" si="3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4"/>
        <v>0</v>
      </c>
      <c r="F43" s="182">
        <v>0</v>
      </c>
      <c r="G43" s="182">
        <v>0</v>
      </c>
      <c r="H43" s="183">
        <f t="shared" si="3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4"/>
        <v>0</v>
      </c>
      <c r="F44" s="182">
        <v>0</v>
      </c>
      <c r="G44" s="182">
        <v>0</v>
      </c>
      <c r="H44" s="183">
        <f t="shared" si="3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4"/>
        <v>0</v>
      </c>
      <c r="F45" s="182">
        <v>0</v>
      </c>
      <c r="G45" s="182">
        <v>0</v>
      </c>
      <c r="H45" s="183">
        <f t="shared" si="3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4"/>
        <v>0</v>
      </c>
      <c r="F46" s="182">
        <v>0</v>
      </c>
      <c r="G46" s="182">
        <v>0</v>
      </c>
      <c r="H46" s="183">
        <f t="shared" si="3"/>
        <v>0</v>
      </c>
    </row>
    <row r="47" spans="1:8">
      <c r="A47" s="341" t="s">
        <v>473</v>
      </c>
      <c r="B47" s="342"/>
      <c r="C47" s="182">
        <f>SUM(C48:C56)</f>
        <v>0</v>
      </c>
      <c r="D47" s="182">
        <f t="shared" ref="D47:H47" si="9">SUM(D48:D56)</f>
        <v>0</v>
      </c>
      <c r="E47" s="184">
        <f t="shared" si="9"/>
        <v>0</v>
      </c>
      <c r="F47" s="182">
        <f t="shared" si="9"/>
        <v>0</v>
      </c>
      <c r="G47" s="182">
        <f t="shared" si="9"/>
        <v>0</v>
      </c>
      <c r="H47" s="183">
        <f t="shared" si="9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3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4"/>
        <v>0</v>
      </c>
      <c r="F49" s="182">
        <v>0</v>
      </c>
      <c r="G49" s="182">
        <v>0</v>
      </c>
      <c r="H49" s="183">
        <f t="shared" si="3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4"/>
        <v>0</v>
      </c>
      <c r="F50" s="182">
        <v>0</v>
      </c>
      <c r="G50" s="182">
        <v>0</v>
      </c>
      <c r="H50" s="183">
        <f t="shared" si="3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4"/>
        <v>0</v>
      </c>
      <c r="F51" s="182">
        <v>0</v>
      </c>
      <c r="G51" s="182">
        <v>0</v>
      </c>
      <c r="H51" s="183">
        <f t="shared" si="3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4"/>
        <v>0</v>
      </c>
      <c r="F52" s="182">
        <v>0</v>
      </c>
      <c r="G52" s="182">
        <v>0</v>
      </c>
      <c r="H52" s="183">
        <f t="shared" si="3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4"/>
        <v>0</v>
      </c>
      <c r="F53" s="182">
        <v>0</v>
      </c>
      <c r="G53" s="182">
        <v>0</v>
      </c>
      <c r="H53" s="183">
        <f t="shared" si="3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4"/>
        <v>0</v>
      </c>
      <c r="F54" s="182">
        <v>0</v>
      </c>
      <c r="G54" s="182">
        <v>0</v>
      </c>
      <c r="H54" s="183">
        <f t="shared" si="3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4"/>
        <v>0</v>
      </c>
      <c r="F55" s="182">
        <v>0</v>
      </c>
      <c r="G55" s="182">
        <v>0</v>
      </c>
      <c r="H55" s="183">
        <f t="shared" si="3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4"/>
        <v>0</v>
      </c>
      <c r="F56" s="182">
        <v>0</v>
      </c>
      <c r="G56" s="182">
        <v>0</v>
      </c>
      <c r="H56" s="183">
        <f t="shared" si="3"/>
        <v>0</v>
      </c>
    </row>
    <row r="57" spans="1:8">
      <c r="A57" s="341" t="s">
        <v>270</v>
      </c>
      <c r="B57" s="342"/>
      <c r="C57" s="182">
        <f>SUM(C58:C60)</f>
        <v>0</v>
      </c>
      <c r="D57" s="182">
        <f t="shared" ref="D57:H57" si="10">SUM(D58:D60)</f>
        <v>0</v>
      </c>
      <c r="E57" s="184">
        <f t="shared" si="10"/>
        <v>0</v>
      </c>
      <c r="F57" s="182">
        <f t="shared" si="10"/>
        <v>0</v>
      </c>
      <c r="G57" s="182">
        <f t="shared" si="10"/>
        <v>0</v>
      </c>
      <c r="H57" s="183">
        <f t="shared" si="10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4"/>
        <v>0</v>
      </c>
      <c r="F58" s="182">
        <v>0</v>
      </c>
      <c r="G58" s="182">
        <v>0</v>
      </c>
      <c r="H58" s="183">
        <f t="shared" si="3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4"/>
        <v>0</v>
      </c>
      <c r="F59" s="182">
        <v>0</v>
      </c>
      <c r="G59" s="182">
        <v>0</v>
      </c>
      <c r="H59" s="183">
        <f t="shared" si="3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4"/>
        <v>0</v>
      </c>
      <c r="F60" s="182">
        <v>0</v>
      </c>
      <c r="G60" s="182">
        <v>0</v>
      </c>
      <c r="H60" s="183">
        <f t="shared" si="3"/>
        <v>0</v>
      </c>
    </row>
    <row r="61" spans="1:8">
      <c r="A61" s="341" t="s">
        <v>474</v>
      </c>
      <c r="B61" s="342"/>
      <c r="C61" s="182">
        <f>SUM(C62:C69)</f>
        <v>0</v>
      </c>
      <c r="D61" s="182">
        <f t="shared" ref="D61:H61" si="11">SUM(D62:D69)</f>
        <v>0</v>
      </c>
      <c r="E61" s="184">
        <f t="shared" si="11"/>
        <v>0</v>
      </c>
      <c r="F61" s="182">
        <f t="shared" si="11"/>
        <v>0</v>
      </c>
      <c r="G61" s="182">
        <f t="shared" si="11"/>
        <v>0</v>
      </c>
      <c r="H61" s="183">
        <f t="shared" si="11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4"/>
        <v>0</v>
      </c>
      <c r="F62" s="182">
        <v>0</v>
      </c>
      <c r="G62" s="182">
        <v>0</v>
      </c>
      <c r="H62" s="183">
        <f t="shared" si="3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4"/>
        <v>0</v>
      </c>
      <c r="F63" s="182">
        <v>0</v>
      </c>
      <c r="G63" s="182">
        <v>0</v>
      </c>
      <c r="H63" s="183">
        <f t="shared" si="3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4"/>
        <v>0</v>
      </c>
      <c r="F64" s="182">
        <v>0</v>
      </c>
      <c r="G64" s="182">
        <v>0</v>
      </c>
      <c r="H64" s="183">
        <f t="shared" si="3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4"/>
        <v>0</v>
      </c>
      <c r="F65" s="182">
        <v>0</v>
      </c>
      <c r="G65" s="182">
        <v>0</v>
      </c>
      <c r="H65" s="183">
        <f t="shared" si="3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4"/>
        <v>0</v>
      </c>
      <c r="F66" s="182">
        <v>0</v>
      </c>
      <c r="G66" s="182">
        <v>0</v>
      </c>
      <c r="H66" s="183">
        <f t="shared" si="3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4"/>
        <v>0</v>
      </c>
      <c r="F67" s="182">
        <v>0</v>
      </c>
      <c r="G67" s="182">
        <v>0</v>
      </c>
      <c r="H67" s="183">
        <f t="shared" si="3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4"/>
        <v>0</v>
      </c>
      <c r="F68" s="182">
        <v>0</v>
      </c>
      <c r="G68" s="182">
        <v>0</v>
      </c>
      <c r="H68" s="183">
        <f t="shared" si="3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4"/>
        <v>0</v>
      </c>
      <c r="F69" s="182">
        <v>0</v>
      </c>
      <c r="G69" s="182">
        <v>0</v>
      </c>
      <c r="H69" s="183">
        <f t="shared" si="3"/>
        <v>0</v>
      </c>
    </row>
    <row r="70" spans="1:8">
      <c r="A70" s="341" t="s">
        <v>282</v>
      </c>
      <c r="B70" s="342"/>
      <c r="C70" s="182">
        <f>SUM(C71:C73)</f>
        <v>0</v>
      </c>
      <c r="D70" s="182">
        <f t="shared" ref="D70:H70" si="12">SUM(D71:D73)</f>
        <v>0</v>
      </c>
      <c r="E70" s="184">
        <f t="shared" si="12"/>
        <v>0</v>
      </c>
      <c r="F70" s="182">
        <f t="shared" si="12"/>
        <v>0</v>
      </c>
      <c r="G70" s="182">
        <f t="shared" si="12"/>
        <v>0</v>
      </c>
      <c r="H70" s="183">
        <f t="shared" si="12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4"/>
        <v>0</v>
      </c>
      <c r="F71" s="182">
        <v>0</v>
      </c>
      <c r="G71" s="182">
        <v>0</v>
      </c>
      <c r="H71" s="183">
        <f t="shared" si="3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4"/>
        <v>0</v>
      </c>
      <c r="F72" s="182">
        <v>0</v>
      </c>
      <c r="G72" s="182">
        <v>0</v>
      </c>
      <c r="H72" s="183">
        <f t="shared" si="3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4"/>
        <v>0</v>
      </c>
      <c r="F73" s="182">
        <v>0</v>
      </c>
      <c r="G73" s="182">
        <v>0</v>
      </c>
      <c r="H73" s="183">
        <f t="shared" si="3"/>
        <v>0</v>
      </c>
    </row>
    <row r="74" spans="1:8">
      <c r="A74" s="341" t="s">
        <v>286</v>
      </c>
      <c r="B74" s="342"/>
      <c r="C74" s="182">
        <f>SUM(C75:C81)</f>
        <v>0</v>
      </c>
      <c r="D74" s="182">
        <f t="shared" ref="D74:H74" si="13">SUM(D75:D81)</f>
        <v>0</v>
      </c>
      <c r="E74" s="184">
        <f t="shared" si="13"/>
        <v>0</v>
      </c>
      <c r="F74" s="182">
        <f t="shared" si="13"/>
        <v>0</v>
      </c>
      <c r="G74" s="182">
        <f t="shared" si="13"/>
        <v>0</v>
      </c>
      <c r="H74" s="183">
        <f t="shared" si="13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4"/>
        <v>0</v>
      </c>
      <c r="F75" s="182">
        <v>0</v>
      </c>
      <c r="G75" s="182">
        <v>0</v>
      </c>
      <c r="H75" s="183">
        <f t="shared" si="3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4">+C76+D76</f>
        <v>0</v>
      </c>
      <c r="F76" s="182">
        <v>0</v>
      </c>
      <c r="G76" s="182">
        <v>0</v>
      </c>
      <c r="H76" s="183">
        <f t="shared" ref="H76:H81" si="15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4"/>
        <v>0</v>
      </c>
      <c r="F77" s="182">
        <v>0</v>
      </c>
      <c r="G77" s="182">
        <v>0</v>
      </c>
      <c r="H77" s="183">
        <f t="shared" si="15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4"/>
        <v>0</v>
      </c>
      <c r="F78" s="182">
        <v>0</v>
      </c>
      <c r="G78" s="182">
        <v>0</v>
      </c>
      <c r="H78" s="183">
        <f t="shared" si="15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4"/>
        <v>0</v>
      </c>
      <c r="F79" s="182">
        <v>0</v>
      </c>
      <c r="G79" s="182">
        <v>0</v>
      </c>
      <c r="H79" s="183">
        <f t="shared" si="15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4"/>
        <v>0</v>
      </c>
      <c r="F80" s="182">
        <v>0</v>
      </c>
      <c r="G80" s="182">
        <v>0</v>
      </c>
      <c r="H80" s="183">
        <f t="shared" si="15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4"/>
        <v>0</v>
      </c>
      <c r="F81" s="182">
        <v>0</v>
      </c>
      <c r="G81" s="182">
        <v>0</v>
      </c>
      <c r="H81" s="183">
        <f t="shared" si="15"/>
        <v>0</v>
      </c>
    </row>
    <row r="82" spans="1:12" ht="15.75" thickBot="1">
      <c r="A82" s="347"/>
      <c r="B82" s="348"/>
      <c r="C82" s="134"/>
      <c r="D82" s="135"/>
      <c r="E82" s="136"/>
      <c r="F82" s="134"/>
      <c r="G82" s="134"/>
      <c r="H82" s="135"/>
      <c r="J82" s="43">
        <f>+'FORMATO 4'!D15</f>
        <v>2519299</v>
      </c>
      <c r="K82" s="43">
        <f>+'FORMATO 4'!E15</f>
        <v>2143193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9"/>
      <c r="B85" s="350"/>
      <c r="C85" s="138"/>
      <c r="D85" s="138"/>
      <c r="E85" s="138"/>
      <c r="F85" s="138"/>
      <c r="G85" s="138"/>
      <c r="H85" s="138"/>
    </row>
    <row r="86" spans="1:12">
      <c r="A86" s="345" t="s">
        <v>294</v>
      </c>
      <c r="B86" s="346"/>
      <c r="C86" s="178">
        <f>+C87+C95+C105+C115+C125+C135+C139+C148+C152</f>
        <v>0</v>
      </c>
      <c r="D86" s="178">
        <f t="shared" ref="D86" si="16">+D87+D95+D105+D115+D125+D135+D139+D148+D152</f>
        <v>0</v>
      </c>
      <c r="E86" s="178">
        <f t="shared" ref="E86" si="17">+E87+E95+E105+E115+E125+E135+E139+E148+E152</f>
        <v>0</v>
      </c>
      <c r="F86" s="178">
        <f t="shared" ref="F86" si="18">+F87+F95+F105+F115+F125+F135+F139+F148+F152</f>
        <v>0</v>
      </c>
      <c r="G86" s="178">
        <f t="shared" ref="G86" si="19">+G87+G95+G105+G115+G125+G135+G139+G148+G152</f>
        <v>0</v>
      </c>
      <c r="H86" s="178">
        <f t="shared" ref="H86" si="20">+H87+H95+H105+H115+H125+H135+H139+H148+H152</f>
        <v>0</v>
      </c>
    </row>
    <row r="87" spans="1:12">
      <c r="A87" s="341" t="s">
        <v>226</v>
      </c>
      <c r="B87" s="342"/>
      <c r="C87" s="182">
        <v>0</v>
      </c>
      <c r="D87" s="182">
        <v>0</v>
      </c>
      <c r="E87" s="182">
        <f t="shared" ref="E87" si="21">SUM(E88:E94)</f>
        <v>0</v>
      </c>
      <c r="F87" s="182">
        <v>0</v>
      </c>
      <c r="G87" s="182">
        <v>0</v>
      </c>
      <c r="H87" s="182">
        <f t="shared" ref="H87" si="22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3">+C89+D89</f>
        <v>0</v>
      </c>
      <c r="F89" s="182">
        <v>0</v>
      </c>
      <c r="G89" s="182">
        <v>0</v>
      </c>
      <c r="H89" s="183">
        <f t="shared" ref="H89:H94" si="24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3"/>
        <v>0</v>
      </c>
      <c r="F90" s="182">
        <v>0</v>
      </c>
      <c r="G90" s="182">
        <v>0</v>
      </c>
      <c r="H90" s="183">
        <f t="shared" si="24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3"/>
        <v>0</v>
      </c>
      <c r="F91" s="182">
        <v>0</v>
      </c>
      <c r="G91" s="182">
        <v>0</v>
      </c>
      <c r="H91" s="183">
        <f t="shared" si="24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3"/>
        <v>0</v>
      </c>
      <c r="F92" s="182">
        <v>0</v>
      </c>
      <c r="G92" s="182">
        <v>0</v>
      </c>
      <c r="H92" s="183">
        <f t="shared" si="24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3"/>
        <v>0</v>
      </c>
      <c r="F93" s="183">
        <v>0</v>
      </c>
      <c r="G93" s="183">
        <v>0</v>
      </c>
      <c r="H93" s="183">
        <f t="shared" si="24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3"/>
        <v>0</v>
      </c>
      <c r="F94" s="183">
        <v>0</v>
      </c>
      <c r="G94" s="183">
        <v>0</v>
      </c>
      <c r="H94" s="183">
        <f t="shared" si="24"/>
        <v>0</v>
      </c>
    </row>
    <row r="95" spans="1:12">
      <c r="A95" s="341" t="s">
        <v>234</v>
      </c>
      <c r="B95" s="342"/>
      <c r="C95" s="182">
        <f>SUM(C96:C104)</f>
        <v>0</v>
      </c>
      <c r="D95" s="182">
        <f t="shared" ref="D95" si="25">SUM(D96:D104)</f>
        <v>0</v>
      </c>
      <c r="E95" s="182">
        <f t="shared" ref="E95" si="26">SUM(E96:E104)</f>
        <v>0</v>
      </c>
      <c r="F95" s="182">
        <f t="shared" ref="F95" si="27">SUM(F96:F104)</f>
        <v>0</v>
      </c>
      <c r="G95" s="182">
        <f t="shared" ref="G95" si="28">SUM(G96:G104)</f>
        <v>0</v>
      </c>
      <c r="H95" s="182">
        <f t="shared" ref="H95" si="29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0">+C96+D96</f>
        <v>0</v>
      </c>
      <c r="F96" s="182">
        <v>0</v>
      </c>
      <c r="G96" s="182">
        <v>0</v>
      </c>
      <c r="H96" s="183">
        <f t="shared" ref="H96:H104" si="31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0"/>
        <v>0</v>
      </c>
      <c r="F97" s="182">
        <v>0</v>
      </c>
      <c r="G97" s="182">
        <v>0</v>
      </c>
      <c r="H97" s="183">
        <f t="shared" si="31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0"/>
        <v>0</v>
      </c>
      <c r="F98" s="182">
        <v>0</v>
      </c>
      <c r="G98" s="182">
        <v>0</v>
      </c>
      <c r="H98" s="183">
        <f t="shared" si="31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0"/>
        <v>0</v>
      </c>
      <c r="F99" s="182">
        <v>0</v>
      </c>
      <c r="G99" s="182">
        <v>0</v>
      </c>
      <c r="H99" s="183">
        <f t="shared" si="31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0"/>
        <v>0</v>
      </c>
      <c r="F100" s="182">
        <v>0</v>
      </c>
      <c r="G100" s="182">
        <v>0</v>
      </c>
      <c r="H100" s="183">
        <f t="shared" si="31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0"/>
        <v>0</v>
      </c>
      <c r="F101" s="182">
        <v>0</v>
      </c>
      <c r="G101" s="182">
        <v>0</v>
      </c>
      <c r="H101" s="183">
        <f t="shared" si="31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0"/>
        <v>0</v>
      </c>
      <c r="F102" s="182">
        <v>0</v>
      </c>
      <c r="G102" s="182">
        <v>0</v>
      </c>
      <c r="H102" s="183">
        <f t="shared" si="31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0"/>
        <v>0</v>
      </c>
      <c r="F103" s="182">
        <v>0</v>
      </c>
      <c r="G103" s="182">
        <v>0</v>
      </c>
      <c r="H103" s="183">
        <f t="shared" si="31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0"/>
        <v>0</v>
      </c>
      <c r="F104" s="182">
        <v>0</v>
      </c>
      <c r="G104" s="182">
        <v>0</v>
      </c>
      <c r="H104" s="183">
        <f t="shared" si="31"/>
        <v>0</v>
      </c>
    </row>
    <row r="105" spans="1:8">
      <c r="A105" s="341" t="s">
        <v>243</v>
      </c>
      <c r="B105" s="342"/>
      <c r="C105" s="182">
        <f>SUM(C106:C114)</f>
        <v>0</v>
      </c>
      <c r="D105" s="182">
        <f t="shared" ref="D105" si="32">SUM(D106:D114)</f>
        <v>0</v>
      </c>
      <c r="E105" s="182">
        <f t="shared" ref="E105" si="33">SUM(E106:E114)</f>
        <v>0</v>
      </c>
      <c r="F105" s="182">
        <f t="shared" ref="F105" si="34">SUM(F106:F114)</f>
        <v>0</v>
      </c>
      <c r="G105" s="182">
        <f t="shared" ref="G105" si="35">SUM(G106:G114)</f>
        <v>0</v>
      </c>
      <c r="H105" s="182">
        <f t="shared" ref="H105" si="36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7">+C106+D106</f>
        <v>0</v>
      </c>
      <c r="F106" s="183">
        <v>0</v>
      </c>
      <c r="G106" s="183">
        <v>0</v>
      </c>
      <c r="H106" s="183">
        <f t="shared" ref="H106:H114" si="38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7"/>
        <v>0</v>
      </c>
      <c r="F107" s="183">
        <v>0</v>
      </c>
      <c r="G107" s="183">
        <v>0</v>
      </c>
      <c r="H107" s="183">
        <f t="shared" si="38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7"/>
        <v>0</v>
      </c>
      <c r="F108" s="183">
        <v>0</v>
      </c>
      <c r="G108" s="183">
        <v>0</v>
      </c>
      <c r="H108" s="183">
        <f t="shared" si="38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7"/>
        <v>0</v>
      </c>
      <c r="F109" s="183">
        <v>0</v>
      </c>
      <c r="G109" s="183">
        <v>0</v>
      </c>
      <c r="H109" s="183">
        <f t="shared" si="38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7"/>
        <v>0</v>
      </c>
      <c r="F110" s="183">
        <v>0</v>
      </c>
      <c r="G110" s="183">
        <v>0</v>
      </c>
      <c r="H110" s="183">
        <f t="shared" si="38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7"/>
        <v>0</v>
      </c>
      <c r="F111" s="183">
        <v>0</v>
      </c>
      <c r="G111" s="183">
        <v>0</v>
      </c>
      <c r="H111" s="183">
        <f t="shared" si="38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7"/>
        <v>0</v>
      </c>
      <c r="F112" s="183">
        <v>0</v>
      </c>
      <c r="G112" s="183">
        <v>0</v>
      </c>
      <c r="H112" s="183">
        <f t="shared" si="38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7"/>
        <v>0</v>
      </c>
      <c r="F113" s="183">
        <v>0</v>
      </c>
      <c r="G113" s="183">
        <v>0</v>
      </c>
      <c r="H113" s="183">
        <f t="shared" si="38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7"/>
        <v>0</v>
      </c>
      <c r="F114" s="183">
        <v>0</v>
      </c>
      <c r="G114" s="183">
        <v>0</v>
      </c>
      <c r="H114" s="183">
        <f t="shared" si="38"/>
        <v>0</v>
      </c>
    </row>
    <row r="115" spans="1:8">
      <c r="A115" s="341" t="s">
        <v>472</v>
      </c>
      <c r="B115" s="342"/>
      <c r="C115" s="182">
        <f>SUM(C116:C124)</f>
        <v>0</v>
      </c>
      <c r="D115" s="182">
        <f t="shared" ref="D115" si="39">SUM(D116:D124)</f>
        <v>0</v>
      </c>
      <c r="E115" s="182">
        <f t="shared" ref="E115" si="40">SUM(E116:E124)</f>
        <v>0</v>
      </c>
      <c r="F115" s="182">
        <f t="shared" ref="F115" si="41">SUM(F116:F124)</f>
        <v>0</v>
      </c>
      <c r="G115" s="182">
        <f t="shared" ref="G115" si="42">SUM(G116:G124)</f>
        <v>0</v>
      </c>
      <c r="H115" s="182">
        <f t="shared" ref="H115" si="43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4">+C116+D116</f>
        <v>0</v>
      </c>
      <c r="F116" s="183">
        <v>0</v>
      </c>
      <c r="G116" s="183">
        <v>0</v>
      </c>
      <c r="H116" s="183">
        <f t="shared" ref="H116:H124" si="45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4"/>
        <v>0</v>
      </c>
      <c r="F117" s="183">
        <v>0</v>
      </c>
      <c r="G117" s="183">
        <v>0</v>
      </c>
      <c r="H117" s="183">
        <f t="shared" si="45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4"/>
        <v>0</v>
      </c>
      <c r="F118" s="183">
        <v>0</v>
      </c>
      <c r="G118" s="183">
        <v>0</v>
      </c>
      <c r="H118" s="183">
        <f t="shared" si="45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4"/>
        <v>0</v>
      </c>
      <c r="F119" s="183">
        <v>0</v>
      </c>
      <c r="G119" s="183">
        <v>0</v>
      </c>
      <c r="H119" s="183">
        <f t="shared" si="45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4"/>
        <v>0</v>
      </c>
      <c r="F120" s="183">
        <v>0</v>
      </c>
      <c r="G120" s="183">
        <v>0</v>
      </c>
      <c r="H120" s="183">
        <f t="shared" si="45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4"/>
        <v>0</v>
      </c>
      <c r="F121" s="183">
        <v>0</v>
      </c>
      <c r="G121" s="183">
        <v>0</v>
      </c>
      <c r="H121" s="183">
        <f t="shared" si="45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4"/>
        <v>0</v>
      </c>
      <c r="F122" s="183">
        <v>0</v>
      </c>
      <c r="G122" s="183">
        <v>0</v>
      </c>
      <c r="H122" s="183">
        <f t="shared" si="45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4"/>
        <v>0</v>
      </c>
      <c r="F123" s="183">
        <v>0</v>
      </c>
      <c r="G123" s="183">
        <v>0</v>
      </c>
      <c r="H123" s="183">
        <f t="shared" si="45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4"/>
        <v>0</v>
      </c>
      <c r="F124" s="183">
        <v>0</v>
      </c>
      <c r="G124" s="183">
        <v>0</v>
      </c>
      <c r="H124" s="183">
        <f t="shared" si="45"/>
        <v>0</v>
      </c>
    </row>
    <row r="125" spans="1:8">
      <c r="A125" s="341" t="s">
        <v>473</v>
      </c>
      <c r="B125" s="342"/>
      <c r="C125" s="182">
        <f>SUM(C126:C134)</f>
        <v>0</v>
      </c>
      <c r="D125" s="182">
        <f t="shared" ref="D125" si="46">SUM(D126:D134)</f>
        <v>0</v>
      </c>
      <c r="E125" s="182">
        <f t="shared" ref="E125" si="47">SUM(E126:E134)</f>
        <v>0</v>
      </c>
      <c r="F125" s="182">
        <f t="shared" ref="F125" si="48">SUM(F126:F134)</f>
        <v>0</v>
      </c>
      <c r="G125" s="182">
        <f t="shared" ref="G125" si="49">SUM(G126:G134)</f>
        <v>0</v>
      </c>
      <c r="H125" s="182">
        <f t="shared" ref="H125" si="50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1">+C126+D126</f>
        <v>0</v>
      </c>
      <c r="F126" s="182">
        <v>0</v>
      </c>
      <c r="G126" s="182">
        <v>0</v>
      </c>
      <c r="H126" s="183">
        <f t="shared" ref="H126:H134" si="52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1"/>
        <v>0</v>
      </c>
      <c r="F127" s="182">
        <v>0</v>
      </c>
      <c r="G127" s="182">
        <v>0</v>
      </c>
      <c r="H127" s="183">
        <f t="shared" si="52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1"/>
        <v>0</v>
      </c>
      <c r="F128" s="182">
        <v>0</v>
      </c>
      <c r="G128" s="182">
        <v>0</v>
      </c>
      <c r="H128" s="183">
        <f t="shared" si="52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1"/>
        <v>0</v>
      </c>
      <c r="F129" s="182">
        <v>0</v>
      </c>
      <c r="G129" s="182">
        <v>0</v>
      </c>
      <c r="H129" s="183">
        <f t="shared" si="52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1"/>
        <v>0</v>
      </c>
      <c r="F130" s="182">
        <v>0</v>
      </c>
      <c r="G130" s="182">
        <v>0</v>
      </c>
      <c r="H130" s="183">
        <f t="shared" si="52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1"/>
        <v>0</v>
      </c>
      <c r="F131" s="182">
        <v>0</v>
      </c>
      <c r="G131" s="182">
        <v>0</v>
      </c>
      <c r="H131" s="183">
        <f t="shared" si="52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1"/>
        <v>0</v>
      </c>
      <c r="F132" s="182">
        <v>0</v>
      </c>
      <c r="G132" s="182">
        <v>0</v>
      </c>
      <c r="H132" s="183">
        <f t="shared" si="52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1"/>
        <v>0</v>
      </c>
      <c r="F133" s="182">
        <v>0</v>
      </c>
      <c r="G133" s="182">
        <v>0</v>
      </c>
      <c r="H133" s="183">
        <f t="shared" si="52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1"/>
        <v>0</v>
      </c>
      <c r="F134" s="182">
        <v>0</v>
      </c>
      <c r="G134" s="182">
        <v>0</v>
      </c>
      <c r="H134" s="183">
        <f t="shared" si="52"/>
        <v>0</v>
      </c>
    </row>
    <row r="135" spans="1:8">
      <c r="A135" s="341" t="s">
        <v>270</v>
      </c>
      <c r="B135" s="342"/>
      <c r="C135" s="182">
        <f>SUM(C136:C138)</f>
        <v>0</v>
      </c>
      <c r="D135" s="182">
        <f t="shared" ref="D135" si="53">SUM(D136:D138)</f>
        <v>0</v>
      </c>
      <c r="E135" s="182">
        <f t="shared" ref="E135" si="54">SUM(E136:E138)</f>
        <v>0</v>
      </c>
      <c r="F135" s="182">
        <f t="shared" ref="F135" si="55">SUM(F136:F138)</f>
        <v>0</v>
      </c>
      <c r="G135" s="182">
        <f t="shared" ref="G135" si="56">SUM(G136:G138)</f>
        <v>0</v>
      </c>
      <c r="H135" s="182">
        <f t="shared" ref="H135" si="57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8">+C136+D136</f>
        <v>0</v>
      </c>
      <c r="F136" s="183">
        <v>0</v>
      </c>
      <c r="G136" s="183">
        <v>0</v>
      </c>
      <c r="H136" s="183">
        <f t="shared" ref="H136:H138" si="59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8"/>
        <v>0</v>
      </c>
      <c r="F137" s="183">
        <v>0</v>
      </c>
      <c r="G137" s="183">
        <v>0</v>
      </c>
      <c r="H137" s="183">
        <f t="shared" si="59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8"/>
        <v>0</v>
      </c>
      <c r="F138" s="183">
        <v>0</v>
      </c>
      <c r="G138" s="183">
        <v>0</v>
      </c>
      <c r="H138" s="183">
        <f t="shared" si="59"/>
        <v>0</v>
      </c>
    </row>
    <row r="139" spans="1:8">
      <c r="A139" s="341" t="s">
        <v>474</v>
      </c>
      <c r="B139" s="342"/>
      <c r="C139" s="182">
        <f>SUM(C140:C147)</f>
        <v>0</v>
      </c>
      <c r="D139" s="182">
        <f t="shared" ref="D139" si="60">SUM(D140:D147)</f>
        <v>0</v>
      </c>
      <c r="E139" s="182">
        <f t="shared" ref="E139" si="61">SUM(E140:E147)</f>
        <v>0</v>
      </c>
      <c r="F139" s="182">
        <f t="shared" ref="F139" si="62">SUM(F140:F147)</f>
        <v>0</v>
      </c>
      <c r="G139" s="182">
        <f t="shared" ref="G139" si="63">SUM(G140:G147)</f>
        <v>0</v>
      </c>
      <c r="H139" s="182">
        <f t="shared" ref="H139" si="64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5">+C140+D140</f>
        <v>0</v>
      </c>
      <c r="F140" s="182">
        <v>0</v>
      </c>
      <c r="G140" s="182">
        <v>0</v>
      </c>
      <c r="H140" s="183">
        <f t="shared" ref="H140:H147" si="66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5"/>
        <v>0</v>
      </c>
      <c r="F141" s="182">
        <v>0</v>
      </c>
      <c r="G141" s="182">
        <v>0</v>
      </c>
      <c r="H141" s="183">
        <f t="shared" si="66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5"/>
        <v>0</v>
      </c>
      <c r="F142" s="182">
        <v>0</v>
      </c>
      <c r="G142" s="182">
        <v>0</v>
      </c>
      <c r="H142" s="183">
        <f t="shared" si="66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5"/>
        <v>0</v>
      </c>
      <c r="F143" s="182">
        <v>0</v>
      </c>
      <c r="G143" s="182">
        <v>0</v>
      </c>
      <c r="H143" s="183">
        <f t="shared" si="66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5"/>
        <v>0</v>
      </c>
      <c r="F144" s="182">
        <v>0</v>
      </c>
      <c r="G144" s="182">
        <v>0</v>
      </c>
      <c r="H144" s="183">
        <f t="shared" si="66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5"/>
        <v>0</v>
      </c>
      <c r="F145" s="182">
        <v>0</v>
      </c>
      <c r="G145" s="182">
        <v>0</v>
      </c>
      <c r="H145" s="183">
        <f t="shared" si="66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5"/>
        <v>0</v>
      </c>
      <c r="F146" s="182">
        <v>0</v>
      </c>
      <c r="G146" s="182">
        <v>0</v>
      </c>
      <c r="H146" s="183">
        <f t="shared" si="66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5"/>
        <v>0</v>
      </c>
      <c r="F147" s="182">
        <v>0</v>
      </c>
      <c r="G147" s="182">
        <v>0</v>
      </c>
      <c r="H147" s="183">
        <f t="shared" si="66"/>
        <v>0</v>
      </c>
    </row>
    <row r="148" spans="1:8">
      <c r="A148" s="341" t="s">
        <v>282</v>
      </c>
      <c r="B148" s="342"/>
      <c r="C148" s="182">
        <f>SUM(C149:C151)</f>
        <v>0</v>
      </c>
      <c r="D148" s="182">
        <f t="shared" ref="D148" si="67">SUM(D149:D151)</f>
        <v>0</v>
      </c>
      <c r="E148" s="182">
        <f t="shared" ref="E148" si="68">SUM(E149:E151)</f>
        <v>0</v>
      </c>
      <c r="F148" s="182">
        <f t="shared" ref="F148" si="69">SUM(F149:F151)</f>
        <v>0</v>
      </c>
      <c r="G148" s="182">
        <f t="shared" ref="G148" si="70">SUM(G149:G151)</f>
        <v>0</v>
      </c>
      <c r="H148" s="182">
        <f t="shared" ref="H148" si="71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2">+C149+D149</f>
        <v>0</v>
      </c>
      <c r="F149" s="182">
        <v>0</v>
      </c>
      <c r="G149" s="182">
        <v>0</v>
      </c>
      <c r="H149" s="183">
        <f t="shared" ref="H149:H151" si="73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2"/>
        <v>0</v>
      </c>
      <c r="F150" s="182">
        <v>0</v>
      </c>
      <c r="G150" s="182">
        <v>0</v>
      </c>
      <c r="H150" s="183">
        <f t="shared" si="73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2"/>
        <v>0</v>
      </c>
      <c r="F151" s="182">
        <v>0</v>
      </c>
      <c r="G151" s="182">
        <v>0</v>
      </c>
      <c r="H151" s="183">
        <f t="shared" si="73"/>
        <v>0</v>
      </c>
    </row>
    <row r="152" spans="1:8">
      <c r="A152" s="341" t="s">
        <v>286</v>
      </c>
      <c r="B152" s="342"/>
      <c r="C152" s="182">
        <f>SUM(C153:C159)</f>
        <v>0</v>
      </c>
      <c r="D152" s="182">
        <f t="shared" ref="D152" si="74">SUM(D153:D159)</f>
        <v>0</v>
      </c>
      <c r="E152" s="182">
        <f t="shared" ref="E152" si="75">SUM(E153:E159)</f>
        <v>0</v>
      </c>
      <c r="F152" s="182">
        <f t="shared" ref="F152" si="76">SUM(F153:F159)</f>
        <v>0</v>
      </c>
      <c r="G152" s="182">
        <f t="shared" ref="G152" si="77">SUM(G153:G159)</f>
        <v>0</v>
      </c>
      <c r="H152" s="182">
        <f t="shared" ref="H152" si="78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79">+C153+D153</f>
        <v>0</v>
      </c>
      <c r="F153" s="182">
        <v>0</v>
      </c>
      <c r="G153" s="182">
        <v>0</v>
      </c>
      <c r="H153" s="183">
        <f t="shared" ref="H153:H159" si="80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79"/>
        <v>0</v>
      </c>
      <c r="F154" s="182">
        <v>0</v>
      </c>
      <c r="G154" s="182">
        <v>0</v>
      </c>
      <c r="H154" s="183">
        <f t="shared" si="80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79"/>
        <v>0</v>
      </c>
      <c r="F155" s="182">
        <v>0</v>
      </c>
      <c r="G155" s="182">
        <v>0</v>
      </c>
      <c r="H155" s="183">
        <f t="shared" si="80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79"/>
        <v>0</v>
      </c>
      <c r="F156" s="182">
        <v>0</v>
      </c>
      <c r="G156" s="182">
        <v>0</v>
      </c>
      <c r="H156" s="183">
        <f t="shared" si="80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79"/>
        <v>0</v>
      </c>
      <c r="F157" s="182">
        <v>0</v>
      </c>
      <c r="G157" s="182">
        <v>0</v>
      </c>
      <c r="H157" s="183">
        <f t="shared" si="80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79"/>
        <v>0</v>
      </c>
      <c r="F158" s="182">
        <v>0</v>
      </c>
      <c r="G158" s="182">
        <v>0</v>
      </c>
      <c r="H158" s="183">
        <f t="shared" si="80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79"/>
        <v>0</v>
      </c>
      <c r="F159" s="182">
        <v>0</v>
      </c>
      <c r="G159" s="182">
        <v>0</v>
      </c>
      <c r="H159" s="183">
        <f t="shared" si="80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43" t="s">
        <v>295</v>
      </c>
      <c r="B161" s="344"/>
      <c r="C161" s="178">
        <f>+C8+C86</f>
        <v>12487307</v>
      </c>
      <c r="D161" s="178">
        <f t="shared" ref="D161:H161" si="81">+D8+D86</f>
        <v>0</v>
      </c>
      <c r="E161" s="178">
        <f t="shared" si="81"/>
        <v>12487307</v>
      </c>
      <c r="F161" s="178">
        <f t="shared" si="81"/>
        <v>2519299</v>
      </c>
      <c r="G161" s="178">
        <f t="shared" si="81"/>
        <v>2143193</v>
      </c>
      <c r="H161" s="178">
        <f t="shared" si="81"/>
        <v>9968008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64" t="s">
        <v>501</v>
      </c>
      <c r="C166" s="264"/>
      <c r="D166" s="130"/>
      <c r="E166" s="264" t="s">
        <v>505</v>
      </c>
      <c r="F166" s="264"/>
      <c r="G166" s="264"/>
      <c r="H166" s="264"/>
    </row>
    <row r="167" spans="1:8">
      <c r="B167" s="264" t="s">
        <v>496</v>
      </c>
      <c r="C167" s="264"/>
      <c r="D167" s="130"/>
      <c r="E167" s="264" t="s">
        <v>506</v>
      </c>
      <c r="F167" s="264"/>
      <c r="G167" s="264"/>
      <c r="H167" s="264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topLeftCell="A4" zoomScale="112" zoomScaleNormal="112" workbookViewId="0">
      <selection activeCell="F11" sqref="F11"/>
    </sheetView>
  </sheetViews>
  <sheetFormatPr baseColWidth="10" defaultRowHeight="15"/>
  <cols>
    <col min="1" max="1" width="34.140625" customWidth="1"/>
  </cols>
  <sheetData>
    <row r="1" spans="1:7">
      <c r="A1" s="369" t="s">
        <v>345</v>
      </c>
      <c r="B1" s="370"/>
      <c r="C1" s="370"/>
      <c r="D1" s="370"/>
      <c r="E1" s="370"/>
      <c r="F1" s="370"/>
      <c r="G1" s="371"/>
    </row>
    <row r="2" spans="1:7">
      <c r="A2" s="335" t="s">
        <v>223</v>
      </c>
      <c r="B2" s="336"/>
      <c r="C2" s="336"/>
      <c r="D2" s="336"/>
      <c r="E2" s="336"/>
      <c r="F2" s="336"/>
      <c r="G2" s="337"/>
    </row>
    <row r="3" spans="1:7">
      <c r="A3" s="335" t="s">
        <v>296</v>
      </c>
      <c r="B3" s="336"/>
      <c r="C3" s="336"/>
      <c r="D3" s="336"/>
      <c r="E3" s="336"/>
      <c r="F3" s="336"/>
      <c r="G3" s="337"/>
    </row>
    <row r="4" spans="1:7">
      <c r="A4" s="335" t="str">
        <f>+'FORMATO 5'!A3</f>
        <v>Del 1 de enero al 31 de marzo 2021</v>
      </c>
      <c r="B4" s="336"/>
      <c r="C4" s="336"/>
      <c r="D4" s="336"/>
      <c r="E4" s="336"/>
      <c r="F4" s="336"/>
      <c r="G4" s="337"/>
    </row>
    <row r="5" spans="1:7">
      <c r="A5" s="242" t="s">
        <v>1</v>
      </c>
      <c r="B5" s="372"/>
      <c r="C5" s="372"/>
      <c r="D5" s="372"/>
      <c r="E5" s="372"/>
      <c r="F5" s="372"/>
      <c r="G5" s="243"/>
    </row>
    <row r="6" spans="1:7">
      <c r="A6" s="323" t="s">
        <v>2</v>
      </c>
      <c r="B6" s="248" t="s">
        <v>224</v>
      </c>
      <c r="C6" s="249"/>
      <c r="D6" s="249"/>
      <c r="E6" s="249"/>
      <c r="F6" s="250"/>
      <c r="G6" s="323" t="s">
        <v>297</v>
      </c>
    </row>
    <row r="7" spans="1:7">
      <c r="A7" s="334"/>
      <c r="B7" s="323" t="s">
        <v>148</v>
      </c>
      <c r="C7" s="116" t="s">
        <v>173</v>
      </c>
      <c r="D7" s="323" t="s">
        <v>175</v>
      </c>
      <c r="E7" s="323" t="s">
        <v>149</v>
      </c>
      <c r="F7" s="323" t="s">
        <v>151</v>
      </c>
      <c r="G7" s="334"/>
    </row>
    <row r="8" spans="1:7">
      <c r="A8" s="324"/>
      <c r="B8" s="324"/>
      <c r="C8" s="117" t="s">
        <v>174</v>
      </c>
      <c r="D8" s="324"/>
      <c r="E8" s="324"/>
      <c r="F8" s="324"/>
      <c r="G8" s="324"/>
    </row>
    <row r="9" spans="1:7">
      <c r="A9" s="145" t="s">
        <v>298</v>
      </c>
      <c r="B9" s="188">
        <f t="shared" ref="B9:G9" si="0">SUM(B10:B11)</f>
        <v>12487307</v>
      </c>
      <c r="C9" s="188">
        <f t="shared" si="0"/>
        <v>0</v>
      </c>
      <c r="D9" s="188">
        <f t="shared" si="0"/>
        <v>12487307</v>
      </c>
      <c r="E9" s="188">
        <f t="shared" si="0"/>
        <v>2519299</v>
      </c>
      <c r="F9" s="188">
        <f t="shared" si="0"/>
        <v>2143193</v>
      </c>
      <c r="G9" s="188">
        <f t="shared" si="0"/>
        <v>9968008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12487307</v>
      </c>
      <c r="C11" s="188">
        <f>+'FORMATO 6A'!D8</f>
        <v>0</v>
      </c>
      <c r="D11" s="188">
        <f>+'FORMATO 6A'!E8</f>
        <v>12487307</v>
      </c>
      <c r="E11" s="188">
        <f>+'FORMATO 6A'!F8</f>
        <v>2519299</v>
      </c>
      <c r="F11" s="188">
        <f>+'FORMATO 6A'!G8</f>
        <v>2143193</v>
      </c>
      <c r="G11" s="188">
        <f>+'FORMATO 6A'!H8</f>
        <v>9968008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205">
        <f t="shared" ref="B17:G17" si="3">+B9+B13</f>
        <v>12487307</v>
      </c>
      <c r="C17" s="205">
        <f t="shared" si="3"/>
        <v>0</v>
      </c>
      <c r="D17" s="205">
        <f t="shared" si="3"/>
        <v>12487307</v>
      </c>
      <c r="E17" s="205">
        <f t="shared" si="3"/>
        <v>2519299</v>
      </c>
      <c r="F17" s="205">
        <f t="shared" si="3"/>
        <v>2143193</v>
      </c>
      <c r="G17" s="205">
        <f t="shared" si="3"/>
        <v>9968008</v>
      </c>
      <c r="I17" s="38">
        <f>+'FORMATO 6A'!C161</f>
        <v>12487307</v>
      </c>
      <c r="J17" s="38">
        <f>+'FORMATO 6A'!D161</f>
        <v>0</v>
      </c>
      <c r="K17" s="38">
        <f>+'FORMATO 6A'!E161</f>
        <v>12487307</v>
      </c>
      <c r="L17" s="38">
        <f>+'FORMATO 6A'!F161</f>
        <v>2519299</v>
      </c>
      <c r="M17" s="38">
        <f>+'FORMATO 6A'!G161</f>
        <v>2143193</v>
      </c>
      <c r="N17" s="38">
        <f>+'FORMATO 6A'!H161</f>
        <v>9968008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32" t="s">
        <v>501</v>
      </c>
      <c r="B29" s="232"/>
      <c r="D29" s="232" t="s">
        <v>505</v>
      </c>
      <c r="E29" s="232"/>
      <c r="F29" s="232"/>
      <c r="G29" s="232"/>
    </row>
    <row r="30" spans="1:16">
      <c r="A30" s="232" t="s">
        <v>496</v>
      </c>
      <c r="B30" s="232"/>
      <c r="D30" s="232" t="s">
        <v>506</v>
      </c>
      <c r="E30" s="232"/>
      <c r="F30" s="232"/>
      <c r="G30" s="232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D14" sqref="D14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9" t="s">
        <v>345</v>
      </c>
      <c r="B1" s="370"/>
      <c r="C1" s="370"/>
      <c r="D1" s="370"/>
      <c r="E1" s="370"/>
      <c r="F1" s="370"/>
      <c r="G1" s="370"/>
      <c r="H1" s="371"/>
    </row>
    <row r="2" spans="1:10">
      <c r="A2" s="335" t="s">
        <v>223</v>
      </c>
      <c r="B2" s="336"/>
      <c r="C2" s="336"/>
      <c r="D2" s="336"/>
      <c r="E2" s="336"/>
      <c r="F2" s="336"/>
      <c r="G2" s="336"/>
      <c r="H2" s="337"/>
    </row>
    <row r="3" spans="1:10">
      <c r="A3" s="335" t="s">
        <v>302</v>
      </c>
      <c r="B3" s="336"/>
      <c r="C3" s="336"/>
      <c r="D3" s="336"/>
      <c r="E3" s="336"/>
      <c r="F3" s="336"/>
      <c r="G3" s="336"/>
      <c r="H3" s="337"/>
    </row>
    <row r="4" spans="1:10">
      <c r="A4" s="335" t="str">
        <f>+'FORMATO 5'!A3</f>
        <v>Del 1 de enero al 31 de marzo 2021</v>
      </c>
      <c r="B4" s="336"/>
      <c r="C4" s="336"/>
      <c r="D4" s="336"/>
      <c r="E4" s="336"/>
      <c r="F4" s="336"/>
      <c r="G4" s="336"/>
      <c r="H4" s="337"/>
    </row>
    <row r="5" spans="1:10">
      <c r="A5" s="242" t="s">
        <v>1</v>
      </c>
      <c r="B5" s="372"/>
      <c r="C5" s="372"/>
      <c r="D5" s="372"/>
      <c r="E5" s="372"/>
      <c r="F5" s="372"/>
      <c r="G5" s="372"/>
      <c r="H5" s="243"/>
    </row>
    <row r="6" spans="1:10">
      <c r="A6" s="369" t="s">
        <v>2</v>
      </c>
      <c r="B6" s="371"/>
      <c r="C6" s="248" t="s">
        <v>224</v>
      </c>
      <c r="D6" s="249"/>
      <c r="E6" s="249"/>
      <c r="F6" s="249"/>
      <c r="G6" s="250"/>
      <c r="H6" s="323" t="s">
        <v>297</v>
      </c>
    </row>
    <row r="7" spans="1:10">
      <c r="A7" s="335"/>
      <c r="B7" s="337"/>
      <c r="C7" s="323" t="s">
        <v>148</v>
      </c>
      <c r="D7" s="152" t="s">
        <v>173</v>
      </c>
      <c r="E7" s="323" t="s">
        <v>175</v>
      </c>
      <c r="F7" s="323" t="s">
        <v>149</v>
      </c>
      <c r="G7" s="323" t="s">
        <v>151</v>
      </c>
      <c r="H7" s="334"/>
    </row>
    <row r="8" spans="1:10">
      <c r="A8" s="375"/>
      <c r="B8" s="376"/>
      <c r="C8" s="324"/>
      <c r="D8" s="153" t="s">
        <v>174</v>
      </c>
      <c r="E8" s="324"/>
      <c r="F8" s="324"/>
      <c r="G8" s="324"/>
      <c r="H8" s="324"/>
    </row>
    <row r="9" spans="1:10">
      <c r="A9" s="377"/>
      <c r="B9" s="378"/>
      <c r="C9" s="118"/>
      <c r="D9" s="118"/>
      <c r="E9" s="118"/>
      <c r="F9" s="118"/>
      <c r="G9" s="118"/>
      <c r="H9" s="118"/>
    </row>
    <row r="10" spans="1:10">
      <c r="A10" s="315" t="s">
        <v>303</v>
      </c>
      <c r="B10" s="230"/>
      <c r="C10" s="172">
        <f>+C11+C21+C31+C43</f>
        <v>12487307</v>
      </c>
      <c r="D10" s="172">
        <f t="shared" ref="D10:H10" si="0">+D11+D21+D31+D43</f>
        <v>0</v>
      </c>
      <c r="E10" s="172">
        <f t="shared" si="0"/>
        <v>12487307</v>
      </c>
      <c r="F10" s="172">
        <f t="shared" si="0"/>
        <v>2519299</v>
      </c>
      <c r="G10" s="172">
        <f t="shared" si="0"/>
        <v>2143193</v>
      </c>
      <c r="H10" s="172">
        <f t="shared" si="0"/>
        <v>9968008</v>
      </c>
      <c r="J10" s="29"/>
    </row>
    <row r="11" spans="1:10">
      <c r="A11" s="315" t="s">
        <v>476</v>
      </c>
      <c r="B11" s="230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5" t="s">
        <v>477</v>
      </c>
      <c r="B21" s="230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4" t="s">
        <v>478</v>
      </c>
      <c r="B31" s="229"/>
      <c r="C31" s="192">
        <f>SUM(C33:C41)</f>
        <v>12487307</v>
      </c>
      <c r="D31" s="192">
        <f t="shared" ref="D31:H31" si="7">SUM(D33:D41)</f>
        <v>0</v>
      </c>
      <c r="E31" s="192">
        <f t="shared" si="7"/>
        <v>12487307</v>
      </c>
      <c r="F31" s="192">
        <f t="shared" si="7"/>
        <v>2519299</v>
      </c>
      <c r="G31" s="192">
        <f t="shared" si="7"/>
        <v>2143193</v>
      </c>
      <c r="H31" s="192">
        <f t="shared" si="7"/>
        <v>9968008</v>
      </c>
    </row>
    <row r="32" spans="1:8">
      <c r="A32" s="315" t="s">
        <v>318</v>
      </c>
      <c r="B32" s="230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12487307</v>
      </c>
      <c r="D33" s="172">
        <f>+'FORMATO 6B'!C11</f>
        <v>0</v>
      </c>
      <c r="E33" s="188">
        <f t="shared" ref="E33:E41" si="8">+C33+D33</f>
        <v>12487307</v>
      </c>
      <c r="F33" s="172">
        <f>+'FORMATO 6B'!E11</f>
        <v>2519299</v>
      </c>
      <c r="G33" s="172">
        <f>+'FORMATO 6B'!F11</f>
        <v>2143193</v>
      </c>
      <c r="H33" s="188">
        <f t="shared" ref="H33:H41" si="9">+E33-F33</f>
        <v>9968008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5" t="s">
        <v>479</v>
      </c>
      <c r="B43" s="230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5" t="s">
        <v>327</v>
      </c>
      <c r="B44" s="230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18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18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5" t="s">
        <v>332</v>
      </c>
      <c r="B51" s="230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5" t="s">
        <v>480</v>
      </c>
      <c r="B52" s="230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5" t="s">
        <v>481</v>
      </c>
      <c r="B62" s="230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5" t="s">
        <v>482</v>
      </c>
      <c r="B71" s="230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5" t="s">
        <v>318</v>
      </c>
      <c r="B72" s="230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5" t="s">
        <v>483</v>
      </c>
      <c r="B83" s="230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5" t="s">
        <v>327</v>
      </c>
      <c r="B84" s="230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18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18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5" t="s">
        <v>295</v>
      </c>
      <c r="B91" s="230"/>
      <c r="C91" s="204">
        <f>+C10+C51</f>
        <v>12487307</v>
      </c>
      <c r="D91" s="204">
        <f t="shared" ref="D91:H91" si="25">+D10+D51</f>
        <v>0</v>
      </c>
      <c r="E91" s="204">
        <f t="shared" si="25"/>
        <v>12487307</v>
      </c>
      <c r="F91" s="204">
        <f t="shared" si="25"/>
        <v>2519299</v>
      </c>
      <c r="G91" s="204">
        <f t="shared" si="25"/>
        <v>2143193</v>
      </c>
      <c r="H91" s="204">
        <f t="shared" si="25"/>
        <v>9968008</v>
      </c>
      <c r="J91" s="37">
        <f>+'FORMATO 6A'!C161</f>
        <v>12487307</v>
      </c>
      <c r="K91" s="37">
        <f>+'FORMATO 6A'!D161</f>
        <v>0</v>
      </c>
      <c r="L91" s="37">
        <f>+'FORMATO 6A'!E161</f>
        <v>12487307</v>
      </c>
      <c r="M91" s="37">
        <f>+'FORMATO 6A'!F161</f>
        <v>2519299</v>
      </c>
      <c r="N91" s="37">
        <f>+'FORMATO 6A'!G161</f>
        <v>2143193</v>
      </c>
      <c r="O91" s="37">
        <f>+'FORMATO 6A'!H161</f>
        <v>9968008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501</v>
      </c>
      <c r="C98" s="102"/>
      <c r="D98" s="102"/>
      <c r="E98" s="373" t="s">
        <v>505</v>
      </c>
      <c r="F98" s="373"/>
      <c r="G98" s="373"/>
      <c r="H98" s="373"/>
    </row>
    <row r="99" spans="2:8">
      <c r="B99" s="156" t="s">
        <v>496</v>
      </c>
      <c r="C99" s="102"/>
      <c r="D99" s="102"/>
      <c r="E99" s="271" t="s">
        <v>506</v>
      </c>
      <c r="F99" s="271"/>
      <c r="G99" s="271"/>
      <c r="H99" s="271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30" zoomScaleNormal="130" workbookViewId="0">
      <selection activeCell="I25" sqref="I1:N1048576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14" t="s">
        <v>345</v>
      </c>
      <c r="B1" s="215"/>
      <c r="C1" s="215"/>
      <c r="D1" s="215"/>
      <c r="E1" s="215"/>
      <c r="F1" s="215"/>
      <c r="G1" s="216"/>
    </row>
    <row r="2" spans="1:8">
      <c r="A2" s="217" t="s">
        <v>223</v>
      </c>
      <c r="B2" s="218"/>
      <c r="C2" s="218"/>
      <c r="D2" s="218"/>
      <c r="E2" s="218"/>
      <c r="F2" s="218"/>
      <c r="G2" s="219"/>
    </row>
    <row r="3" spans="1:8">
      <c r="A3" s="217" t="s">
        <v>333</v>
      </c>
      <c r="B3" s="218"/>
      <c r="C3" s="218"/>
      <c r="D3" s="218"/>
      <c r="E3" s="218"/>
      <c r="F3" s="218"/>
      <c r="G3" s="219"/>
    </row>
    <row r="4" spans="1:8">
      <c r="A4" s="217" t="str">
        <f>+'FORMATO 5'!A3</f>
        <v>Del 1 de enero al 31 de marzo 2021</v>
      </c>
      <c r="B4" s="218"/>
      <c r="C4" s="218"/>
      <c r="D4" s="218"/>
      <c r="E4" s="218"/>
      <c r="F4" s="218"/>
      <c r="G4" s="219"/>
    </row>
    <row r="5" spans="1:8">
      <c r="A5" s="328" t="s">
        <v>1</v>
      </c>
      <c r="B5" s="329"/>
      <c r="C5" s="329"/>
      <c r="D5" s="329"/>
      <c r="E5" s="329"/>
      <c r="F5" s="329"/>
      <c r="G5" s="330"/>
    </row>
    <row r="6" spans="1:8">
      <c r="A6" s="323" t="s">
        <v>2</v>
      </c>
      <c r="B6" s="248" t="s">
        <v>224</v>
      </c>
      <c r="C6" s="249"/>
      <c r="D6" s="249"/>
      <c r="E6" s="249"/>
      <c r="F6" s="250"/>
      <c r="G6" s="323" t="s">
        <v>297</v>
      </c>
    </row>
    <row r="7" spans="1:8">
      <c r="A7" s="334"/>
      <c r="B7" s="323" t="s">
        <v>148</v>
      </c>
      <c r="C7" s="152" t="s">
        <v>173</v>
      </c>
      <c r="D7" s="323" t="s">
        <v>175</v>
      </c>
      <c r="E7" s="323" t="s">
        <v>149</v>
      </c>
      <c r="F7" s="323" t="s">
        <v>151</v>
      </c>
      <c r="G7" s="334"/>
    </row>
    <row r="8" spans="1:8">
      <c r="A8" s="324"/>
      <c r="B8" s="324"/>
      <c r="C8" s="153" t="s">
        <v>174</v>
      </c>
      <c r="D8" s="324"/>
      <c r="E8" s="324"/>
      <c r="F8" s="324"/>
      <c r="G8" s="324"/>
    </row>
    <row r="9" spans="1:8">
      <c r="A9" s="157" t="s">
        <v>334</v>
      </c>
      <c r="B9" s="188">
        <f>+B10+B11+B12+B15+B16+B20</f>
        <v>10774507</v>
      </c>
      <c r="C9" s="188">
        <f t="shared" ref="C9:G9" si="0">+C10+C11+C12+C15+C16+C20</f>
        <v>0</v>
      </c>
      <c r="D9" s="188">
        <f t="shared" si="0"/>
        <v>10774507</v>
      </c>
      <c r="E9" s="188">
        <f t="shared" si="0"/>
        <v>2163788</v>
      </c>
      <c r="F9" s="188">
        <f t="shared" si="0"/>
        <v>1787682</v>
      </c>
      <c r="G9" s="188">
        <f t="shared" si="0"/>
        <v>8610719</v>
      </c>
    </row>
    <row r="10" spans="1:8">
      <c r="A10" s="158" t="s">
        <v>335</v>
      </c>
      <c r="B10" s="188">
        <f>+'FORMATO 6A'!C9</f>
        <v>10774507</v>
      </c>
      <c r="C10" s="188">
        <f>+'FORMATO 6A'!D9</f>
        <v>0</v>
      </c>
      <c r="D10" s="172">
        <f>+B10+C10</f>
        <v>10774507</v>
      </c>
      <c r="E10" s="188">
        <f>+'FORMATO 6A'!F9</f>
        <v>2163788</v>
      </c>
      <c r="F10" s="188">
        <f>+'FORMATO 6A'!G9</f>
        <v>1787682</v>
      </c>
      <c r="G10" s="172">
        <f>+D10-E10</f>
        <v>8610719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205">
        <f>+B9+B22</f>
        <v>10774507</v>
      </c>
      <c r="C34" s="205">
        <f t="shared" ref="C34:G34" si="10">+C9+C22</f>
        <v>0</v>
      </c>
      <c r="D34" s="205">
        <f t="shared" si="10"/>
        <v>10774507</v>
      </c>
      <c r="E34" s="205">
        <f t="shared" si="10"/>
        <v>2163788</v>
      </c>
      <c r="F34" s="205">
        <f t="shared" si="10"/>
        <v>1787682</v>
      </c>
      <c r="G34" s="205">
        <f t="shared" si="10"/>
        <v>8610719</v>
      </c>
    </row>
    <row r="35" spans="1:14">
      <c r="A35" s="123"/>
      <c r="B35" s="193"/>
      <c r="C35" s="194"/>
      <c r="D35" s="194"/>
      <c r="E35" s="194"/>
      <c r="F35" s="194"/>
      <c r="G35" s="194"/>
      <c r="I35" s="38"/>
      <c r="J35" s="38"/>
      <c r="K35" s="38"/>
      <c r="L35" s="38"/>
      <c r="M35" s="38"/>
      <c r="N35" s="38"/>
    </row>
    <row r="36" spans="1:14">
      <c r="A36" s="19"/>
      <c r="B36" s="42"/>
      <c r="C36" s="42"/>
      <c r="D36" s="42"/>
      <c r="E36" s="42"/>
      <c r="F36" s="42"/>
      <c r="G36" s="42"/>
      <c r="I36" s="38"/>
      <c r="J36" s="38"/>
      <c r="K36" s="38"/>
      <c r="L36" s="38"/>
      <c r="M36" s="38"/>
      <c r="N36" s="38"/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/>
      <c r="J40" s="38"/>
      <c r="K40" s="38"/>
      <c r="L40" s="38"/>
      <c r="M40" s="38"/>
      <c r="N40" s="38"/>
    </row>
    <row r="43" spans="1:14">
      <c r="A43" s="27"/>
      <c r="B43" s="27"/>
      <c r="D43" s="27"/>
      <c r="E43" s="27"/>
      <c r="F43" s="27"/>
      <c r="G43" s="27"/>
    </row>
    <row r="44" spans="1:14">
      <c r="A44" s="264" t="s">
        <v>501</v>
      </c>
      <c r="B44" s="264"/>
      <c r="C44" s="130"/>
      <c r="D44" s="379" t="s">
        <v>505</v>
      </c>
      <c r="E44" s="379"/>
      <c r="F44" s="379"/>
      <c r="G44" s="379"/>
    </row>
    <row r="45" spans="1:14">
      <c r="A45" s="264" t="s">
        <v>496</v>
      </c>
      <c r="B45" s="264"/>
      <c r="C45" s="130"/>
      <c r="D45" s="264" t="s">
        <v>514</v>
      </c>
      <c r="E45" s="264"/>
      <c r="F45" s="264"/>
      <c r="G45" s="264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2021-04-21T17:31:47Z</dcterms:modified>
</cp:coreProperties>
</file>