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2021\ITIFE\"/>
    </mc:Choice>
  </mc:AlternateContent>
  <xr:revisionPtr revIDLastSave="0" documentId="10_ncr:8100000_{8E32F036-94E5-40EC-871F-25F0F5BFCF6C}" xr6:coauthVersionLast="32" xr6:coauthVersionMax="45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62913"/>
</workbook>
</file>

<file path=xl/calcChain.xml><?xml version="1.0" encoding="utf-8"?>
<calcChain xmlns="http://schemas.openxmlformats.org/spreadsheetml/2006/main">
  <c r="F9" i="9" l="1"/>
  <c r="E10" i="9"/>
  <c r="H10" i="9"/>
  <c r="E11" i="9"/>
  <c r="H11" i="9" s="1"/>
  <c r="C12" i="9"/>
  <c r="C9" i="9" s="1"/>
  <c r="D12" i="9"/>
  <c r="D9" i="9" s="1"/>
  <c r="D32" i="9" s="1"/>
  <c r="F12" i="9"/>
  <c r="G12" i="9"/>
  <c r="G9" i="9" s="1"/>
  <c r="E13" i="9"/>
  <c r="E12" i="9" s="1"/>
  <c r="H12" i="9" s="1"/>
  <c r="E14" i="9"/>
  <c r="H14" i="9"/>
  <c r="E15" i="9"/>
  <c r="H15" i="9" s="1"/>
  <c r="C16" i="9"/>
  <c r="D16" i="9"/>
  <c r="F16" i="9"/>
  <c r="G16" i="9"/>
  <c r="E17" i="9"/>
  <c r="E16" i="9" s="1"/>
  <c r="H16" i="9" s="1"/>
  <c r="E18" i="9"/>
  <c r="H18" i="9"/>
  <c r="E19" i="9"/>
  <c r="H19" i="9" s="1"/>
  <c r="D21" i="9"/>
  <c r="E22" i="9"/>
  <c r="E23" i="9"/>
  <c r="H23" i="9"/>
  <c r="C24" i="9"/>
  <c r="C21" i="9" s="1"/>
  <c r="D24" i="9"/>
  <c r="F24" i="9"/>
  <c r="F21" i="9" s="1"/>
  <c r="F32" i="9" s="1"/>
  <c r="G24" i="9"/>
  <c r="G21" i="9" s="1"/>
  <c r="E25" i="9"/>
  <c r="E24" i="9" s="1"/>
  <c r="H24" i="9" s="1"/>
  <c r="H25" i="9"/>
  <c r="E26" i="9"/>
  <c r="H26" i="9" s="1"/>
  <c r="E27" i="9"/>
  <c r="H27" i="9"/>
  <c r="C28" i="9"/>
  <c r="D28" i="9"/>
  <c r="F28" i="9"/>
  <c r="G28" i="9"/>
  <c r="E29" i="9"/>
  <c r="E28" i="9" s="1"/>
  <c r="H28" i="9" s="1"/>
  <c r="H29" i="9"/>
  <c r="E30" i="9"/>
  <c r="H30" i="9" s="1"/>
  <c r="E31" i="9"/>
  <c r="H31" i="9"/>
  <c r="G32" i="9" l="1"/>
  <c r="E21" i="9"/>
  <c r="H21" i="9" s="1"/>
  <c r="E9" i="9"/>
  <c r="C32" i="9"/>
  <c r="H22" i="9"/>
  <c r="H17" i="9"/>
  <c r="H13" i="9"/>
  <c r="B12" i="8"/>
  <c r="B11" i="8" s="1"/>
  <c r="C12" i="8"/>
  <c r="C11" i="8" s="1"/>
  <c r="E12" i="8"/>
  <c r="F12" i="8"/>
  <c r="F11" i="8" s="1"/>
  <c r="F85" i="8" s="1"/>
  <c r="D13" i="8"/>
  <c r="D12" i="8" s="1"/>
  <c r="D14" i="8"/>
  <c r="G14" i="8"/>
  <c r="D15" i="8"/>
  <c r="G15" i="8" s="1"/>
  <c r="D16" i="8"/>
  <c r="G16" i="8"/>
  <c r="D17" i="8"/>
  <c r="G17" i="8" s="1"/>
  <c r="D18" i="8"/>
  <c r="G18" i="8"/>
  <c r="D19" i="8"/>
  <c r="G19" i="8" s="1"/>
  <c r="D20" i="8"/>
  <c r="G20" i="8"/>
  <c r="B22" i="8"/>
  <c r="C22" i="8"/>
  <c r="E22" i="8"/>
  <c r="E11" i="8" s="1"/>
  <c r="E85" i="8" s="1"/>
  <c r="F22" i="8"/>
  <c r="D23" i="8"/>
  <c r="D22" i="8" s="1"/>
  <c r="G22" i="8" s="1"/>
  <c r="G23" i="8"/>
  <c r="D24" i="8"/>
  <c r="G24" i="8" s="1"/>
  <c r="D25" i="8"/>
  <c r="G25" i="8"/>
  <c r="D26" i="8"/>
  <c r="G26" i="8" s="1"/>
  <c r="D27" i="8"/>
  <c r="G27" i="8"/>
  <c r="D28" i="8"/>
  <c r="G28" i="8" s="1"/>
  <c r="D29" i="8"/>
  <c r="G29" i="8"/>
  <c r="B31" i="8"/>
  <c r="C31" i="8"/>
  <c r="E31" i="8"/>
  <c r="F31" i="8"/>
  <c r="D32" i="8"/>
  <c r="D31" i="8" s="1"/>
  <c r="G31" i="8" s="1"/>
  <c r="G32" i="8"/>
  <c r="D33" i="8"/>
  <c r="G33" i="8" s="1"/>
  <c r="D34" i="8"/>
  <c r="G34" i="8"/>
  <c r="D35" i="8"/>
  <c r="G35" i="8" s="1"/>
  <c r="D36" i="8"/>
  <c r="G36" i="8"/>
  <c r="D37" i="8"/>
  <c r="G37" i="8" s="1"/>
  <c r="D38" i="8"/>
  <c r="G38" i="8"/>
  <c r="D39" i="8"/>
  <c r="G39" i="8" s="1"/>
  <c r="D40" i="8"/>
  <c r="G40" i="8"/>
  <c r="B42" i="8"/>
  <c r="C42" i="8"/>
  <c r="E42" i="8"/>
  <c r="F42" i="8"/>
  <c r="D43" i="8"/>
  <c r="D42" i="8" s="1"/>
  <c r="G42" i="8" s="1"/>
  <c r="G43" i="8"/>
  <c r="D44" i="8"/>
  <c r="G44" i="8" s="1"/>
  <c r="D45" i="8"/>
  <c r="G45" i="8"/>
  <c r="D46" i="8"/>
  <c r="G46" i="8" s="1"/>
  <c r="B49" i="8"/>
  <c r="B48" i="8" s="1"/>
  <c r="C49" i="8"/>
  <c r="E49" i="8"/>
  <c r="E48" i="8" s="1"/>
  <c r="F49" i="8"/>
  <c r="F48" i="8" s="1"/>
  <c r="D50" i="8"/>
  <c r="D49" i="8" s="1"/>
  <c r="G50" i="8"/>
  <c r="D51" i="8"/>
  <c r="G51" i="8" s="1"/>
  <c r="D52" i="8"/>
  <c r="G52" i="8"/>
  <c r="D53" i="8"/>
  <c r="G53" i="8" s="1"/>
  <c r="D54" i="8"/>
  <c r="G54" i="8"/>
  <c r="D55" i="8"/>
  <c r="G55" i="8" s="1"/>
  <c r="D56" i="8"/>
  <c r="G56" i="8"/>
  <c r="D57" i="8"/>
  <c r="G57" i="8" s="1"/>
  <c r="B59" i="8"/>
  <c r="C59" i="8"/>
  <c r="C48" i="8" s="1"/>
  <c r="E59" i="8"/>
  <c r="F59" i="8"/>
  <c r="D60" i="8"/>
  <c r="D59" i="8" s="1"/>
  <c r="G59" i="8" s="1"/>
  <c r="D61" i="8"/>
  <c r="G61" i="8"/>
  <c r="D62" i="8"/>
  <c r="G62" i="8" s="1"/>
  <c r="D63" i="8"/>
  <c r="G63" i="8"/>
  <c r="D64" i="8"/>
  <c r="G64" i="8" s="1"/>
  <c r="D65" i="8"/>
  <c r="G65" i="8"/>
  <c r="D66" i="8"/>
  <c r="G66" i="8" s="1"/>
  <c r="B68" i="8"/>
  <c r="C68" i="8"/>
  <c r="E68" i="8"/>
  <c r="F68" i="8"/>
  <c r="D69" i="8"/>
  <c r="D68" i="8" s="1"/>
  <c r="G68" i="8" s="1"/>
  <c r="D70" i="8"/>
  <c r="G70" i="8"/>
  <c r="D71" i="8"/>
  <c r="G71" i="8" s="1"/>
  <c r="D72" i="8"/>
  <c r="G72" i="8"/>
  <c r="D73" i="8"/>
  <c r="G73" i="8" s="1"/>
  <c r="D74" i="8"/>
  <c r="G74" i="8"/>
  <c r="D75" i="8"/>
  <c r="G75" i="8" s="1"/>
  <c r="D76" i="8"/>
  <c r="G76" i="8"/>
  <c r="D77" i="8"/>
  <c r="G77" i="8" s="1"/>
  <c r="B79" i="8"/>
  <c r="C79" i="8"/>
  <c r="E79" i="8"/>
  <c r="F79" i="8"/>
  <c r="D80" i="8"/>
  <c r="D79" i="8" s="1"/>
  <c r="G79" i="8" s="1"/>
  <c r="D81" i="8"/>
  <c r="G81" i="8"/>
  <c r="D82" i="8"/>
  <c r="G82" i="8" s="1"/>
  <c r="D83" i="8"/>
  <c r="G83" i="8"/>
  <c r="H9" i="9" l="1"/>
  <c r="H32" i="9" s="1"/>
  <c r="E32" i="9"/>
  <c r="C85" i="8"/>
  <c r="D48" i="8"/>
  <c r="G48" i="8" s="1"/>
  <c r="G49" i="8"/>
  <c r="G12" i="8"/>
  <c r="G11" i="8" s="1"/>
  <c r="G85" i="8" s="1"/>
  <c r="D11" i="8"/>
  <c r="D85" i="8" s="1"/>
  <c r="B85" i="8"/>
  <c r="G80" i="8"/>
  <c r="G69" i="8"/>
  <c r="G60" i="8"/>
  <c r="G13" i="8"/>
  <c r="C9" i="7"/>
  <c r="D9" i="7"/>
  <c r="F9" i="7"/>
  <c r="F29" i="7" s="1"/>
  <c r="G9" i="7"/>
  <c r="E10" i="7"/>
  <c r="E9" i="7" s="1"/>
  <c r="H10" i="7"/>
  <c r="E11" i="7"/>
  <c r="H11" i="7" s="1"/>
  <c r="E12" i="7"/>
  <c r="H12" i="7"/>
  <c r="H13" i="7"/>
  <c r="H14" i="7"/>
  <c r="H15" i="7"/>
  <c r="H16" i="7"/>
  <c r="H17" i="7"/>
  <c r="C19" i="7"/>
  <c r="D19" i="7"/>
  <c r="D29" i="7" s="1"/>
  <c r="F19" i="7"/>
  <c r="G19" i="7"/>
  <c r="E20" i="7"/>
  <c r="H20" i="7" s="1"/>
  <c r="H19" i="7" s="1"/>
  <c r="E21" i="7"/>
  <c r="H21" i="7"/>
  <c r="E22" i="7"/>
  <c r="H22" i="7" s="1"/>
  <c r="H23" i="7"/>
  <c r="H24" i="7"/>
  <c r="H25" i="7"/>
  <c r="H26" i="7"/>
  <c r="H27" i="7"/>
  <c r="H28" i="7"/>
  <c r="C29" i="7"/>
  <c r="G29" i="7"/>
  <c r="H9" i="7" l="1"/>
  <c r="H29" i="7" s="1"/>
  <c r="E19" i="7"/>
  <c r="E29" i="7" s="1"/>
  <c r="D11" i="6"/>
  <c r="D10" i="6" s="1"/>
  <c r="E11" i="6"/>
  <c r="E10" i="6" s="1"/>
  <c r="G11" i="6"/>
  <c r="H11" i="6"/>
  <c r="H10" i="6" s="1"/>
  <c r="H160" i="6" s="1"/>
  <c r="F12" i="6"/>
  <c r="F11" i="6" s="1"/>
  <c r="F13" i="6"/>
  <c r="I13" i="6"/>
  <c r="F14" i="6"/>
  <c r="I14" i="6" s="1"/>
  <c r="F15" i="6"/>
  <c r="I15" i="6"/>
  <c r="F16" i="6"/>
  <c r="I16" i="6" s="1"/>
  <c r="F17" i="6"/>
  <c r="I17" i="6"/>
  <c r="F18" i="6"/>
  <c r="I18" i="6" s="1"/>
  <c r="D19" i="6"/>
  <c r="E19" i="6"/>
  <c r="G19" i="6"/>
  <c r="H19" i="6"/>
  <c r="F20" i="6"/>
  <c r="F19" i="6" s="1"/>
  <c r="F21" i="6"/>
  <c r="I21" i="6"/>
  <c r="F22" i="6"/>
  <c r="I22" i="6" s="1"/>
  <c r="F23" i="6"/>
  <c r="I23" i="6"/>
  <c r="F24" i="6"/>
  <c r="I24" i="6" s="1"/>
  <c r="F25" i="6"/>
  <c r="I25" i="6"/>
  <c r="F26" i="6"/>
  <c r="I26" i="6" s="1"/>
  <c r="F27" i="6"/>
  <c r="I27" i="6"/>
  <c r="F28" i="6"/>
  <c r="I28" i="6" s="1"/>
  <c r="D29" i="6"/>
  <c r="E29" i="6"/>
  <c r="G29" i="6"/>
  <c r="H29" i="6"/>
  <c r="F30" i="6"/>
  <c r="F29" i="6" s="1"/>
  <c r="F31" i="6"/>
  <c r="I31" i="6"/>
  <c r="F32" i="6"/>
  <c r="I32" i="6" s="1"/>
  <c r="F33" i="6"/>
  <c r="I33" i="6"/>
  <c r="F34" i="6"/>
  <c r="I34" i="6" s="1"/>
  <c r="F35" i="6"/>
  <c r="I35" i="6"/>
  <c r="F36" i="6"/>
  <c r="I36" i="6" s="1"/>
  <c r="F37" i="6"/>
  <c r="I37" i="6"/>
  <c r="F38" i="6"/>
  <c r="I38" i="6" s="1"/>
  <c r="D39" i="6"/>
  <c r="E39" i="6"/>
  <c r="G39" i="6"/>
  <c r="H39" i="6"/>
  <c r="F40" i="6"/>
  <c r="F39" i="6" s="1"/>
  <c r="F41" i="6"/>
  <c r="I41" i="6"/>
  <c r="F42" i="6"/>
  <c r="I42" i="6" s="1"/>
  <c r="F43" i="6"/>
  <c r="I43" i="6"/>
  <c r="F44" i="6"/>
  <c r="I44" i="6" s="1"/>
  <c r="F45" i="6"/>
  <c r="I45" i="6"/>
  <c r="F46" i="6"/>
  <c r="I46" i="6" s="1"/>
  <c r="F47" i="6"/>
  <c r="I47" i="6"/>
  <c r="F48" i="6"/>
  <c r="I48" i="6" s="1"/>
  <c r="D49" i="6"/>
  <c r="E49" i="6"/>
  <c r="G49" i="6"/>
  <c r="H49" i="6"/>
  <c r="F50" i="6"/>
  <c r="F49" i="6" s="1"/>
  <c r="F51" i="6"/>
  <c r="I51" i="6"/>
  <c r="F52" i="6"/>
  <c r="I52" i="6" s="1"/>
  <c r="F53" i="6"/>
  <c r="I53" i="6"/>
  <c r="F54" i="6"/>
  <c r="I54" i="6" s="1"/>
  <c r="F55" i="6"/>
  <c r="I55" i="6"/>
  <c r="F56" i="6"/>
  <c r="I56" i="6" s="1"/>
  <c r="F57" i="6"/>
  <c r="I57" i="6"/>
  <c r="F58" i="6"/>
  <c r="I58" i="6" s="1"/>
  <c r="D59" i="6"/>
  <c r="E59" i="6"/>
  <c r="G59" i="6"/>
  <c r="H59" i="6"/>
  <c r="F60" i="6"/>
  <c r="F59" i="6" s="1"/>
  <c r="I59" i="6" s="1"/>
  <c r="F61" i="6"/>
  <c r="I61" i="6"/>
  <c r="F62" i="6"/>
  <c r="I62" i="6" s="1"/>
  <c r="D63" i="6"/>
  <c r="E63" i="6"/>
  <c r="G63" i="6"/>
  <c r="H63" i="6"/>
  <c r="F64" i="6"/>
  <c r="F63" i="6" s="1"/>
  <c r="I63" i="6" s="1"/>
  <c r="F65" i="6"/>
  <c r="I65" i="6"/>
  <c r="F66" i="6"/>
  <c r="I66" i="6" s="1"/>
  <c r="F67" i="6"/>
  <c r="I67" i="6"/>
  <c r="F68" i="6"/>
  <c r="I68" i="6" s="1"/>
  <c r="F69" i="6"/>
  <c r="I69" i="6"/>
  <c r="F70" i="6"/>
  <c r="I70" i="6" s="1"/>
  <c r="F71" i="6"/>
  <c r="I71" i="6"/>
  <c r="D72" i="6"/>
  <c r="E72" i="6"/>
  <c r="G72" i="6"/>
  <c r="G10" i="6" s="1"/>
  <c r="H72" i="6"/>
  <c r="F73" i="6"/>
  <c r="F72" i="6" s="1"/>
  <c r="I72" i="6" s="1"/>
  <c r="I73" i="6"/>
  <c r="F74" i="6"/>
  <c r="I74" i="6" s="1"/>
  <c r="F75" i="6"/>
  <c r="I75" i="6"/>
  <c r="D76" i="6"/>
  <c r="E76" i="6"/>
  <c r="G76" i="6"/>
  <c r="H76" i="6"/>
  <c r="F77" i="6"/>
  <c r="F76" i="6" s="1"/>
  <c r="I76" i="6" s="1"/>
  <c r="I77" i="6"/>
  <c r="F78" i="6"/>
  <c r="I78" i="6" s="1"/>
  <c r="F79" i="6"/>
  <c r="I79" i="6"/>
  <c r="F80" i="6"/>
  <c r="I80" i="6" s="1"/>
  <c r="F81" i="6"/>
  <c r="I81" i="6"/>
  <c r="F82" i="6"/>
  <c r="I82" i="6" s="1"/>
  <c r="F83" i="6"/>
  <c r="I83" i="6"/>
  <c r="D86" i="6"/>
  <c r="D85" i="6" s="1"/>
  <c r="E86" i="6"/>
  <c r="E85" i="6" s="1"/>
  <c r="G86" i="6"/>
  <c r="H86" i="6"/>
  <c r="H85" i="6" s="1"/>
  <c r="F87" i="6"/>
  <c r="F86" i="6" s="1"/>
  <c r="F88" i="6"/>
  <c r="I88" i="6"/>
  <c r="F89" i="6"/>
  <c r="I89" i="6" s="1"/>
  <c r="F90" i="6"/>
  <c r="I90" i="6"/>
  <c r="F91" i="6"/>
  <c r="I91" i="6" s="1"/>
  <c r="F92" i="6"/>
  <c r="I92" i="6"/>
  <c r="F93" i="6"/>
  <c r="I93" i="6" s="1"/>
  <c r="D94" i="6"/>
  <c r="E94" i="6"/>
  <c r="G94" i="6"/>
  <c r="H94" i="6"/>
  <c r="F95" i="6"/>
  <c r="F94" i="6" s="1"/>
  <c r="I94" i="6" s="1"/>
  <c r="F96" i="6"/>
  <c r="I96" i="6"/>
  <c r="F97" i="6"/>
  <c r="I97" i="6" s="1"/>
  <c r="F98" i="6"/>
  <c r="I98" i="6"/>
  <c r="F99" i="6"/>
  <c r="I99" i="6" s="1"/>
  <c r="F100" i="6"/>
  <c r="I100" i="6"/>
  <c r="F101" i="6"/>
  <c r="I101" i="6" s="1"/>
  <c r="F102" i="6"/>
  <c r="I102" i="6"/>
  <c r="F103" i="6"/>
  <c r="I103" i="6" s="1"/>
  <c r="D104" i="6"/>
  <c r="E104" i="6"/>
  <c r="G104" i="6"/>
  <c r="H104" i="6"/>
  <c r="F105" i="6"/>
  <c r="F104" i="6" s="1"/>
  <c r="I104" i="6" s="1"/>
  <c r="F106" i="6"/>
  <c r="I106" i="6"/>
  <c r="F107" i="6"/>
  <c r="I107" i="6" s="1"/>
  <c r="F108" i="6"/>
  <c r="I108" i="6"/>
  <c r="F109" i="6"/>
  <c r="I109" i="6" s="1"/>
  <c r="F110" i="6"/>
  <c r="I110" i="6"/>
  <c r="F111" i="6"/>
  <c r="I111" i="6" s="1"/>
  <c r="F112" i="6"/>
  <c r="I112" i="6"/>
  <c r="F113" i="6"/>
  <c r="I113" i="6" s="1"/>
  <c r="D114" i="6"/>
  <c r="E114" i="6"/>
  <c r="G114" i="6"/>
  <c r="H114" i="6"/>
  <c r="F115" i="6"/>
  <c r="F114" i="6" s="1"/>
  <c r="I114" i="6" s="1"/>
  <c r="F116" i="6"/>
  <c r="I116" i="6"/>
  <c r="F117" i="6"/>
  <c r="I117" i="6" s="1"/>
  <c r="F118" i="6"/>
  <c r="I118" i="6"/>
  <c r="F119" i="6"/>
  <c r="I119" i="6" s="1"/>
  <c r="F120" i="6"/>
  <c r="I120" i="6"/>
  <c r="F121" i="6"/>
  <c r="I121" i="6" s="1"/>
  <c r="F122" i="6"/>
  <c r="I122" i="6"/>
  <c r="F123" i="6"/>
  <c r="I123" i="6" s="1"/>
  <c r="D124" i="6"/>
  <c r="E124" i="6"/>
  <c r="G124" i="6"/>
  <c r="H124" i="6"/>
  <c r="F125" i="6"/>
  <c r="F124" i="6" s="1"/>
  <c r="I124" i="6" s="1"/>
  <c r="F126" i="6"/>
  <c r="I126" i="6"/>
  <c r="F127" i="6"/>
  <c r="I127" i="6" s="1"/>
  <c r="F128" i="6"/>
  <c r="I128" i="6"/>
  <c r="F129" i="6"/>
  <c r="I129" i="6" s="1"/>
  <c r="F130" i="6"/>
  <c r="I130" i="6"/>
  <c r="F131" i="6"/>
  <c r="I131" i="6" s="1"/>
  <c r="F132" i="6"/>
  <c r="I132" i="6"/>
  <c r="F133" i="6"/>
  <c r="I133" i="6" s="1"/>
  <c r="D134" i="6"/>
  <c r="E134" i="6"/>
  <c r="G134" i="6"/>
  <c r="H134" i="6"/>
  <c r="F135" i="6"/>
  <c r="F134" i="6" s="1"/>
  <c r="I134" i="6" s="1"/>
  <c r="F136" i="6"/>
  <c r="I136" i="6"/>
  <c r="F137" i="6"/>
  <c r="I137" i="6" s="1"/>
  <c r="D138" i="6"/>
  <c r="E138" i="6"/>
  <c r="G138" i="6"/>
  <c r="H138" i="6"/>
  <c r="F139" i="6"/>
  <c r="F138" i="6" s="1"/>
  <c r="I138" i="6" s="1"/>
  <c r="F140" i="6"/>
  <c r="I140" i="6"/>
  <c r="F141" i="6"/>
  <c r="I141" i="6" s="1"/>
  <c r="F142" i="6"/>
  <c r="I142" i="6"/>
  <c r="F143" i="6"/>
  <c r="I143" i="6" s="1"/>
  <c r="F144" i="6"/>
  <c r="I144" i="6"/>
  <c r="F145" i="6"/>
  <c r="I145" i="6" s="1"/>
  <c r="F146" i="6"/>
  <c r="I146" i="6"/>
  <c r="D147" i="6"/>
  <c r="E147" i="6"/>
  <c r="G147" i="6"/>
  <c r="G85" i="6" s="1"/>
  <c r="H147" i="6"/>
  <c r="F148" i="6"/>
  <c r="F147" i="6" s="1"/>
  <c r="I147" i="6" s="1"/>
  <c r="I148" i="6"/>
  <c r="F149" i="6"/>
  <c r="I149" i="6" s="1"/>
  <c r="F150" i="6"/>
  <c r="I150" i="6"/>
  <c r="D151" i="6"/>
  <c r="E151" i="6"/>
  <c r="G151" i="6"/>
  <c r="H151" i="6"/>
  <c r="F152" i="6"/>
  <c r="F151" i="6" s="1"/>
  <c r="I151" i="6" s="1"/>
  <c r="I152" i="6"/>
  <c r="F153" i="6"/>
  <c r="I153" i="6" s="1"/>
  <c r="F154" i="6"/>
  <c r="I154" i="6"/>
  <c r="F155" i="6"/>
  <c r="I155" i="6" s="1"/>
  <c r="F156" i="6"/>
  <c r="I156" i="6"/>
  <c r="F157" i="6"/>
  <c r="I157" i="6" s="1"/>
  <c r="F158" i="6"/>
  <c r="I158" i="6"/>
  <c r="I86" i="6" l="1"/>
  <c r="I85" i="6" s="1"/>
  <c r="F85" i="6"/>
  <c r="E160" i="6"/>
  <c r="G160" i="6"/>
  <c r="F10" i="6"/>
  <c r="D160" i="6"/>
  <c r="I139" i="6"/>
  <c r="I135" i="6"/>
  <c r="I125" i="6"/>
  <c r="I115" i="6"/>
  <c r="I105" i="6"/>
  <c r="I95" i="6"/>
  <c r="I87" i="6"/>
  <c r="I64" i="6"/>
  <c r="I60" i="6"/>
  <c r="I50" i="6"/>
  <c r="I49" i="6" s="1"/>
  <c r="I40" i="6"/>
  <c r="I39" i="6" s="1"/>
  <c r="I30" i="6"/>
  <c r="I29" i="6" s="1"/>
  <c r="I20" i="6"/>
  <c r="I19" i="6" s="1"/>
  <c r="I12" i="6"/>
  <c r="I11" i="6" s="1"/>
  <c r="I10" i="6" s="1"/>
  <c r="I160" i="6" s="1"/>
  <c r="E10" i="5"/>
  <c r="H10" i="5"/>
  <c r="E11" i="5"/>
  <c r="H11" i="5"/>
  <c r="E12" i="5"/>
  <c r="H12" i="5"/>
  <c r="E13" i="5"/>
  <c r="H13" i="5"/>
  <c r="E14" i="5"/>
  <c r="H14" i="5"/>
  <c r="E15" i="5"/>
  <c r="H15" i="5"/>
  <c r="E16" i="5"/>
  <c r="H16" i="5"/>
  <c r="C17" i="5"/>
  <c r="D17" i="5"/>
  <c r="F17" i="5"/>
  <c r="G17" i="5"/>
  <c r="E18" i="5"/>
  <c r="E17" i="5" s="1"/>
  <c r="H18" i="5"/>
  <c r="E19" i="5"/>
  <c r="H19" i="5"/>
  <c r="H17" i="5" s="1"/>
  <c r="E20" i="5"/>
  <c r="H20" i="5"/>
  <c r="E21" i="5"/>
  <c r="H21" i="5"/>
  <c r="E22" i="5"/>
  <c r="H22" i="5"/>
  <c r="E23" i="5"/>
  <c r="H23" i="5"/>
  <c r="E24" i="5"/>
  <c r="H24" i="5"/>
  <c r="E25" i="5"/>
  <c r="H25" i="5"/>
  <c r="E26" i="5"/>
  <c r="H26" i="5"/>
  <c r="E27" i="5"/>
  <c r="H27" i="5"/>
  <c r="E28" i="5"/>
  <c r="H28" i="5"/>
  <c r="C29" i="5"/>
  <c r="D29" i="5"/>
  <c r="F29" i="5"/>
  <c r="G29" i="5"/>
  <c r="E30" i="5"/>
  <c r="E29" i="5" s="1"/>
  <c r="H30" i="5"/>
  <c r="E31" i="5"/>
  <c r="H31" i="5"/>
  <c r="H29" i="5" s="1"/>
  <c r="E32" i="5"/>
  <c r="H32" i="5"/>
  <c r="E33" i="5"/>
  <c r="H33" i="5"/>
  <c r="E34" i="5"/>
  <c r="H34" i="5"/>
  <c r="E35" i="5"/>
  <c r="H35" i="5"/>
  <c r="C36" i="5"/>
  <c r="D36" i="5"/>
  <c r="F36" i="5"/>
  <c r="F42" i="5" s="1"/>
  <c r="G36" i="5"/>
  <c r="E37" i="5"/>
  <c r="E36" i="5" s="1"/>
  <c r="H37" i="5"/>
  <c r="H36" i="5" s="1"/>
  <c r="C38" i="5"/>
  <c r="D38" i="5"/>
  <c r="F38" i="5"/>
  <c r="G38" i="5"/>
  <c r="E39" i="5"/>
  <c r="E38" i="5" s="1"/>
  <c r="H39" i="5"/>
  <c r="H38" i="5" s="1"/>
  <c r="E40" i="5"/>
  <c r="H40" i="5"/>
  <c r="C42" i="5"/>
  <c r="C72" i="5" s="1"/>
  <c r="D42" i="5"/>
  <c r="D72" i="5" s="1"/>
  <c r="G42" i="5"/>
  <c r="G72" i="5" s="1"/>
  <c r="C47" i="5"/>
  <c r="D47" i="5"/>
  <c r="F47" i="5"/>
  <c r="F67" i="5" s="1"/>
  <c r="G47" i="5"/>
  <c r="E48" i="5"/>
  <c r="E47" i="5" s="1"/>
  <c r="H48" i="5"/>
  <c r="H47" i="5" s="1"/>
  <c r="E49" i="5"/>
  <c r="H49" i="5"/>
  <c r="E50" i="5"/>
  <c r="H50" i="5"/>
  <c r="E51" i="5"/>
  <c r="H51" i="5"/>
  <c r="E52" i="5"/>
  <c r="H52" i="5"/>
  <c r="E53" i="5"/>
  <c r="H53" i="5"/>
  <c r="E54" i="5"/>
  <c r="H54" i="5"/>
  <c r="E55" i="5"/>
  <c r="H55" i="5"/>
  <c r="C56" i="5"/>
  <c r="D56" i="5"/>
  <c r="F56" i="5"/>
  <c r="G56" i="5"/>
  <c r="E57" i="5"/>
  <c r="E56" i="5" s="1"/>
  <c r="H57" i="5"/>
  <c r="E58" i="5"/>
  <c r="H58" i="5"/>
  <c r="E59" i="5"/>
  <c r="H59" i="5"/>
  <c r="E60" i="5"/>
  <c r="H60" i="5"/>
  <c r="H56" i="5" s="1"/>
  <c r="C61" i="5"/>
  <c r="D61" i="5"/>
  <c r="F61" i="5"/>
  <c r="G61" i="5"/>
  <c r="E62" i="5"/>
  <c r="E61" i="5" s="1"/>
  <c r="H62" i="5"/>
  <c r="H61" i="5" s="1"/>
  <c r="E63" i="5"/>
  <c r="H63" i="5"/>
  <c r="E64" i="5"/>
  <c r="H64" i="5"/>
  <c r="E65" i="5"/>
  <c r="H65" i="5"/>
  <c r="C67" i="5"/>
  <c r="D67" i="5"/>
  <c r="G67" i="5"/>
  <c r="C69" i="5"/>
  <c r="D69" i="5"/>
  <c r="F69" i="5"/>
  <c r="G69" i="5"/>
  <c r="E70" i="5"/>
  <c r="E69" i="5" s="1"/>
  <c r="H70" i="5"/>
  <c r="H69" i="5" s="1"/>
  <c r="E75" i="5"/>
  <c r="E77" i="5" s="1"/>
  <c r="H75" i="5"/>
  <c r="E76" i="5"/>
  <c r="H76" i="5"/>
  <c r="C77" i="5"/>
  <c r="D77" i="5"/>
  <c r="F77" i="5"/>
  <c r="G77" i="5"/>
  <c r="H77" i="5"/>
  <c r="F160" i="6" l="1"/>
  <c r="H67" i="5"/>
  <c r="F72" i="5"/>
  <c r="E42" i="5"/>
  <c r="E67" i="5"/>
  <c r="H42" i="5"/>
  <c r="H72" i="5" s="1"/>
  <c r="C14" i="4"/>
  <c r="D14" i="4"/>
  <c r="E14" i="4"/>
  <c r="C18" i="4"/>
  <c r="D18" i="4"/>
  <c r="E18" i="4"/>
  <c r="C31" i="4"/>
  <c r="D31" i="4"/>
  <c r="E31" i="4"/>
  <c r="C41" i="4"/>
  <c r="D41" i="4"/>
  <c r="D48" i="4" s="1"/>
  <c r="D12" i="4" s="1"/>
  <c r="D9" i="4" s="1"/>
  <c r="D22" i="4" s="1"/>
  <c r="D24" i="4" s="1"/>
  <c r="D26" i="4" s="1"/>
  <c r="D35" i="4" s="1"/>
  <c r="E41" i="4"/>
  <c r="E48" i="4" s="1"/>
  <c r="E12" i="4" s="1"/>
  <c r="E9" i="4" s="1"/>
  <c r="E22" i="4" s="1"/>
  <c r="E24" i="4" s="1"/>
  <c r="E26" i="4" s="1"/>
  <c r="E35" i="4" s="1"/>
  <c r="C44" i="4"/>
  <c r="D44" i="4"/>
  <c r="E44" i="4"/>
  <c r="C48" i="4"/>
  <c r="C12" i="4" s="1"/>
  <c r="C9" i="4" s="1"/>
  <c r="C22" i="4" s="1"/>
  <c r="C24" i="4" s="1"/>
  <c r="C26" i="4" s="1"/>
  <c r="C35" i="4" s="1"/>
  <c r="C54" i="4"/>
  <c r="D54" i="4"/>
  <c r="D64" i="4" s="1"/>
  <c r="D66" i="4" s="1"/>
  <c r="E54" i="4"/>
  <c r="C56" i="4"/>
  <c r="D56" i="4"/>
  <c r="E56" i="4"/>
  <c r="E64" i="4" s="1"/>
  <c r="E66" i="4" s="1"/>
  <c r="C57" i="4"/>
  <c r="D57" i="4"/>
  <c r="E57" i="4"/>
  <c r="C58" i="4"/>
  <c r="D58" i="4"/>
  <c r="E58" i="4"/>
  <c r="C60" i="4"/>
  <c r="D60" i="4"/>
  <c r="E60" i="4"/>
  <c r="D62" i="4"/>
  <c r="E62" i="4"/>
  <c r="C64" i="4"/>
  <c r="C66" i="4" s="1"/>
  <c r="C72" i="4"/>
  <c r="D72" i="4"/>
  <c r="E72" i="4"/>
  <c r="E82" i="4" s="1"/>
  <c r="E84" i="4" s="1"/>
  <c r="E74" i="4"/>
  <c r="C75" i="4"/>
  <c r="C74" i="4" s="1"/>
  <c r="C82" i="4" s="1"/>
  <c r="C84" i="4" s="1"/>
  <c r="D75" i="4"/>
  <c r="E75" i="4"/>
  <c r="C76" i="4"/>
  <c r="D76" i="4"/>
  <c r="D74" i="4" s="1"/>
  <c r="D82" i="4" s="1"/>
  <c r="D84" i="4" s="1"/>
  <c r="E76" i="4"/>
  <c r="C78" i="4"/>
  <c r="D78" i="4"/>
  <c r="E78" i="4"/>
  <c r="D80" i="4"/>
  <c r="E80" i="4"/>
  <c r="E72" i="5" l="1"/>
  <c r="C9" i="3"/>
  <c r="D9" i="3"/>
  <c r="E9" i="3"/>
  <c r="E21" i="3" s="1"/>
  <c r="F9" i="3"/>
  <c r="F21" i="3" s="1"/>
  <c r="G9" i="3"/>
  <c r="H9" i="3"/>
  <c r="I9" i="3"/>
  <c r="I21" i="3" s="1"/>
  <c r="J9" i="3"/>
  <c r="J21" i="3" s="1"/>
  <c r="K9" i="3"/>
  <c r="L10" i="3"/>
  <c r="L9" i="3" s="1"/>
  <c r="L11" i="3"/>
  <c r="L12" i="3"/>
  <c r="L13" i="3"/>
  <c r="L14" i="3"/>
  <c r="C15" i="3"/>
  <c r="C21" i="3" s="1"/>
  <c r="D15" i="3"/>
  <c r="E15" i="3"/>
  <c r="F15" i="3"/>
  <c r="G15" i="3"/>
  <c r="G21" i="3" s="1"/>
  <c r="H15" i="3"/>
  <c r="I15" i="3"/>
  <c r="J15" i="3"/>
  <c r="K15" i="3"/>
  <c r="K21" i="3" s="1"/>
  <c r="L16" i="3"/>
  <c r="L15" i="3" s="1"/>
  <c r="L17" i="3"/>
  <c r="L18" i="3"/>
  <c r="L19" i="3"/>
  <c r="L20" i="3"/>
  <c r="D21" i="3"/>
  <c r="H21" i="3"/>
  <c r="L21" i="3" l="1"/>
  <c r="D8" i="2"/>
  <c r="D19" i="2" s="1"/>
  <c r="F8" i="2"/>
  <c r="F19" i="2" s="1"/>
  <c r="C9" i="2"/>
  <c r="C8" i="2" s="1"/>
  <c r="C19" i="2" s="1"/>
  <c r="D9" i="2"/>
  <c r="E9" i="2"/>
  <c r="E8" i="2" s="1"/>
  <c r="E19" i="2" s="1"/>
  <c r="F9" i="2"/>
  <c r="G9" i="2"/>
  <c r="G8" i="2" s="1"/>
  <c r="G19" i="2" s="1"/>
  <c r="H9" i="2"/>
  <c r="I9" i="2"/>
  <c r="I8" i="2" s="1"/>
  <c r="I19" i="2" s="1"/>
  <c r="C13" i="2"/>
  <c r="D13" i="2"/>
  <c r="E13" i="2"/>
  <c r="F13" i="2"/>
  <c r="G13" i="2"/>
  <c r="H13" i="2"/>
  <c r="H8" i="2" s="1"/>
  <c r="H19" i="2" s="1"/>
  <c r="I13" i="2"/>
  <c r="E17" i="2"/>
  <c r="G17" i="2" s="1"/>
  <c r="C21" i="2"/>
  <c r="D21" i="2"/>
  <c r="E21" i="2"/>
  <c r="F21" i="2"/>
  <c r="H21" i="2"/>
  <c r="I21" i="2"/>
  <c r="G22" i="2"/>
  <c r="G21" i="2" s="1"/>
  <c r="G23" i="2"/>
  <c r="G24" i="2"/>
  <c r="C26" i="2"/>
  <c r="D26" i="2"/>
  <c r="E26" i="2"/>
  <c r="F26" i="2"/>
  <c r="H26" i="2"/>
  <c r="I26" i="2"/>
  <c r="G27" i="2"/>
  <c r="G26" i="2" s="1"/>
  <c r="G28" i="2"/>
  <c r="G29" i="2"/>
  <c r="C36" i="2"/>
  <c r="D36" i="2"/>
  <c r="E36" i="2"/>
  <c r="F36" i="2"/>
  <c r="G36" i="2"/>
  <c r="C38" i="1" l="1"/>
  <c r="G75" i="1"/>
  <c r="F75" i="1"/>
  <c r="G68" i="1"/>
  <c r="G79" i="1" s="1"/>
  <c r="F68" i="1"/>
  <c r="G63" i="1"/>
  <c r="F63" i="1"/>
  <c r="F79" i="1" s="1"/>
  <c r="F81" i="1" s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G47" i="1" s="1"/>
  <c r="G59" i="1" s="1"/>
  <c r="G81" i="1" s="1"/>
  <c r="F19" i="1"/>
  <c r="G9" i="1"/>
  <c r="F9" i="1"/>
  <c r="D60" i="1"/>
  <c r="C60" i="1"/>
  <c r="D41" i="1"/>
  <c r="C41" i="1"/>
  <c r="D38" i="1"/>
  <c r="D47" i="1" s="1"/>
  <c r="D62" i="1" s="1"/>
  <c r="D31" i="1"/>
  <c r="C31" i="1"/>
  <c r="D25" i="1"/>
  <c r="C25" i="1"/>
  <c r="C17" i="1"/>
  <c r="D17" i="1"/>
  <c r="D9" i="1"/>
  <c r="C9" i="1"/>
  <c r="C47" i="1" s="1"/>
  <c r="C62" i="1" s="1"/>
  <c r="F47" i="1"/>
  <c r="F59" i="1"/>
</calcChain>
</file>

<file path=xl/sharedStrings.xml><?xml version="1.0" encoding="utf-8"?>
<sst xmlns="http://schemas.openxmlformats.org/spreadsheetml/2006/main" count="662" uniqueCount="451">
  <si>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</si>
  <si>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</si>
  <si>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</si>
  <si>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</si>
  <si>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</si>
  <si>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</si>
  <si>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</si>
  <si>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</si>
  <si>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</si>
  <si>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</si>
  <si>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</si>
  <si>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</si>
  <si>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</si>
  <si>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</si>
  <si>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</si>
  <si>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</si>
  <si>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</si>
  <si>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</si>
  <si>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</si>
  <si>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</si>
  <si>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</si>
  <si>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</si>
  <si>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</si>
  <si>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</si>
  <si>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</si>
  <si>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</si>
  <si>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</si>
  <si>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</si>
  <si>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</si>
  <si>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</si>
  <si>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</si>
  <si>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</si>
  <si>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</si>
  <si>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</si>
  <si>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</si>
  <si>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</si>
  <si>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</si>
  <si>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</si>
  <si>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</si>
  <si>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</si>
  <si>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</si>
  <si>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</si>
  <si>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</si>
  <si>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</si>
  <si>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</si>
  <si>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</si>
  <si>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</si>
  <si>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</si>
  <si>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</si>
  <si>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</si>
  <si>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</si>
  <si>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</si>
  <si>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</si>
  <si>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</si>
  <si>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</si>
  <si>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</si>
  <si>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</si>
  <si>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</si>
  <si>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</si>
  <si>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</si>
  <si>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</si>
  <si>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</si>
  <si>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</si>
  <si>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</si>
  <si>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</si>
  <si>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</si>
  <si>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</si>
  <si>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</si>
  <si>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</si>
  <si>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</si>
  <si>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</si>
  <si>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</si>
  <si>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</si>
  <si>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</si>
  <si>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</si>
  <si>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</si>
  <si>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</si>
  <si>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</si>
  <si>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</si>
  <si>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</si>
  <si>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</si>
  <si>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</si>
  <si>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</si>
  <si>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</si>
  <si>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</si>
  <si>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</si>
  <si>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</si>
  <si>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</si>
  <si>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</si>
  <si>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</si>
  <si>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</si>
  <si>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</si>
  <si>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</si>
  <si>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</si>
  <si>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</si>
  <si>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</si>
  <si>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</si>
  <si>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</si>
  <si>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</si>
  <si>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</si>
  <si>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</si>
  <si>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</si>
  <si>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</si>
  <si>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</si>
  <si>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</si>
  <si>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</si>
  <si>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</si>
  <si>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</si>
  <si>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</si>
  <si>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</si>
  <si>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</si>
  <si>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</si>
  <si>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</si>
  <si>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</si>
  <si>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</si>
  <si>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</si>
  <si>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</si>
  <si>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</si>
  <si>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</si>
  <si>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</si>
  <si>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la Infraestructura Fisica Educativa (a)</t>
  </si>
  <si>
    <t>Al 31 de diciembre de 2020 y al 30 de Septiembre de 2021 (b)</t>
  </si>
  <si>
    <t>2021 (d)</t>
  </si>
  <si>
    <t>31 de diciembre de 2020 (e)</t>
  </si>
  <si>
    <t>C. Crédito XX</t>
  </si>
  <si>
    <t>B. Crédito 2</t>
  </si>
  <si>
    <t>A. Crédito 1</t>
  </si>
  <si>
    <t>6. Obligaciones a Corto Plazo (Informativo)</t>
  </si>
  <si>
    <t>(p)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</si>
  <si>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</si>
  <si>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</si>
  <si>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</si>
  <si>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</si>
  <si>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</si>
  <si>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</si>
  <si>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</si>
  <si>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</si>
  <si>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</si>
  <si>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</si>
  <si>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</si>
  <si>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</si>
  <si>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</si>
  <si>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</si>
  <si>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</si>
  <si>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</si>
  <si>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</si>
  <si>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</si>
  <si>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</si>
  <si>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</si>
  <si>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</si>
  <si>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</si>
  <si>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</si>
  <si>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</si>
  <si>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</si>
  <si>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</si>
  <si>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</si>
  <si>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</si>
  <si>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</si>
  <si>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</si>
  <si>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</si>
  <si>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</si>
  <si>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</si>
  <si>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</si>
  <si>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</si>
  <si>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</si>
  <si>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</si>
  <si>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</si>
  <si>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 (h)</t>
  </si>
  <si>
    <t>Revaluaciones, Reclasificaciones y Otros Ajustes</t>
  </si>
  <si>
    <t>Amortizaciones del Periodo</t>
  </si>
  <si>
    <t>Disposiciones del Periodo</t>
  </si>
  <si>
    <t>Saldo al 31 de diciembre de 2020 (d)</t>
  </si>
  <si>
    <t>Denominación de la Deuda Pública y Otros Pasivos</t>
  </si>
  <si>
    <t>Del 1 de Enero al 30 de Septiembre de 2021 (b)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</si>
  <si>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</si>
  <si>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</si>
  <si>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</si>
  <si>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</si>
  <si>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</si>
  <si>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</si>
  <si>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</si>
  <si>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</si>
  <si>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</si>
  <si>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</si>
  <si>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</si>
  <si>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</si>
  <si>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</si>
  <si>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</si>
  <si>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</si>
  <si>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</si>
  <si>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</si>
  <si>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</si>
  <si>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</si>
  <si>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</si>
  <si>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</si>
  <si>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</si>
  <si>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</si>
  <si>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</si>
  <si>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</si>
  <si>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</si>
  <si>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</si>
  <si>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</si>
  <si>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</si>
  <si>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</si>
  <si>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</si>
  <si>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</si>
  <si>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</si>
  <si>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</si>
  <si>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</si>
  <si>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</si>
  <si>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</si>
  <si>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</si>
  <si>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</si>
  <si>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</si>
  <si>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</si>
  <si>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</si>
  <si>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</si>
  <si>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</si>
  <si>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</si>
  <si>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</si>
  <si>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</si>
  <si>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</si>
  <si>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</si>
  <si>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</si>
  <si>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</si>
  <si>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</si>
  <si>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</si>
  <si>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</si>
  <si>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-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</si>
  <si>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</si>
  <si>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</si>
  <si>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</si>
  <si>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</si>
  <si>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</si>
  <si>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</si>
  <si>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</si>
  <si>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</si>
  <si>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</si>
  <si>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</si>
  <si>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</si>
  <si>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</si>
  <si>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</si>
  <si>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</si>
  <si>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</si>
  <si>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</si>
  <si>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</si>
  <si>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</si>
  <si>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</si>
  <si>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</si>
  <si>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</si>
  <si>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</si>
  <si>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</si>
  <si>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</si>
  <si>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</si>
  <si>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</si>
  <si>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</si>
  <si>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</si>
  <si>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</si>
  <si>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</si>
  <si>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</si>
  <si>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</si>
  <si>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</si>
  <si>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</si>
  <si>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</si>
  <si>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</si>
  <si>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</si>
  <si>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</si>
  <si>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</si>
  <si>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</si>
  <si>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</si>
  <si>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</si>
  <si>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</si>
  <si>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</si>
  <si>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</si>
  <si>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</si>
  <si>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</si>
  <si>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</si>
  <si>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</si>
  <si>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</si>
  <si>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</si>
  <si>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</si>
  <si>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</si>
  <si>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</si>
  <si>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</si>
  <si>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</si>
  <si>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</si>
  <si>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</si>
  <si>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</si>
  <si>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</si>
  <si>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</si>
  <si>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</si>
  <si>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</si>
  <si>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</si>
  <si>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</si>
  <si>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</si>
  <si>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</si>
  <si>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</si>
  <si>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</si>
  <si>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</si>
  <si>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</si>
  <si>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</si>
  <si>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</si>
  <si>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</si>
  <si>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</si>
  <si>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</si>
  <si>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</si>
  <si>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</si>
  <si>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</si>
  <si>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</si>
  <si>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</si>
  <si>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</si>
  <si>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</si>
  <si>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>Estado Analítico de Ingresos Detallado - LDF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</si>
  <si>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</si>
  <si>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</si>
  <si>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</si>
  <si>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</si>
  <si>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</si>
  <si>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</si>
  <si>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</si>
  <si>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</si>
  <si>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</si>
  <si>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</si>
  <si>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</si>
  <si>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</si>
  <si>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</si>
  <si>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</si>
  <si>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</si>
  <si>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</si>
  <si>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</si>
  <si>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</si>
  <si>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</si>
  <si>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</si>
  <si>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</si>
  <si>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</si>
  <si>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</si>
  <si>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</si>
  <si>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</si>
  <si>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</si>
  <si>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</si>
  <si>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</si>
  <si>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</si>
  <si>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</si>
  <si>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</si>
  <si>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</si>
  <si>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</si>
  <si>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</si>
  <si>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</si>
  <si>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</si>
  <si>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</si>
  <si>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</si>
  <si>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</si>
  <si>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</si>
  <si>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</si>
  <si>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</si>
  <si>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</si>
  <si>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</si>
  <si>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</si>
  <si>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</si>
  <si>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</si>
  <si>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</si>
  <si>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</si>
  <si>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</si>
  <si>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</si>
  <si>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</si>
  <si>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</si>
  <si>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</si>
  <si>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</si>
  <si>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</si>
  <si>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</si>
  <si>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</si>
  <si>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</si>
  <si>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</si>
  <si>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</si>
  <si>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</si>
  <si>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</si>
  <si>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</si>
  <si>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</si>
  <si>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</si>
  <si>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</si>
  <si>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</si>
  <si>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</si>
  <si>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</si>
  <si>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</si>
  <si>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</si>
  <si>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</si>
  <si>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</si>
  <si>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</si>
  <si>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</si>
  <si>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</si>
  <si>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</si>
  <si>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</si>
  <si>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</si>
  <si>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</si>
  <si>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</si>
  <si>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UNIDAD TÉCNICA</t>
  </si>
  <si>
    <t>UNIDAD ADMINISTRATIVA</t>
  </si>
  <si>
    <t>UNIDAD GENERAL</t>
  </si>
  <si>
    <t>II. Gasto Etiquetado     (II=A+B+C+D+E+F+G+H)</t>
  </si>
  <si>
    <t>I. Gasto No Etiquetado  (I=A+B+C+D+E+F+G+H)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</si>
  <si>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</si>
  <si>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</si>
  <si>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</si>
  <si>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</si>
  <si>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</si>
  <si>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</si>
  <si>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</si>
  <si>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</si>
  <si>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</si>
  <si>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</si>
  <si>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</si>
  <si>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</si>
  <si>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</si>
  <si>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</si>
  <si>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</si>
  <si>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</si>
  <si>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</si>
  <si>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</si>
  <si>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</si>
  <si>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</si>
  <si>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</si>
  <si>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</si>
  <si>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</si>
  <si>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</si>
  <si>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</si>
  <si>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</si>
  <si>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</si>
  <si>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</si>
  <si>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</si>
  <si>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</si>
  <si>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</si>
  <si>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</si>
  <si>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</si>
  <si>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</si>
  <si>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</si>
  <si>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Clasificación Funcional (Finalidad y Función)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</si>
  <si>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</si>
  <si>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</si>
  <si>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</si>
  <si>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</si>
  <si>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</si>
  <si>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</si>
  <si>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</si>
  <si>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</si>
  <si>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</si>
  <si>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</si>
  <si>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</si>
  <si>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</si>
  <si>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</si>
  <si>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 xml:space="preserve">Devengado </t>
  </si>
  <si>
    <t>Clasificación de Servicios Personales por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</si>
</sst>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 indent="2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 indent="2"/>
    </xf>
    <xf numFmtId="164" fontId="1" fillId="0" borderId="3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164" fontId="1" fillId="0" borderId="3" xfId="0" applyNumberFormat="1" applyFont="1" applyFill="1" applyBorder="1" applyAlignment="1">
      <alignment horizontal="left" vertical="center" wrapText="1" indent="2"/>
    </xf>
    <xf numFmtId="164" fontId="2" fillId="0" borderId="3" xfId="0" applyNumberFormat="1" applyFont="1" applyFill="1" applyBorder="1" applyAlignment="1">
      <alignment horizontal="left" vertical="center" wrapText="1" indent="2"/>
    </xf>
    <xf numFmtId="164" fontId="3" fillId="0" borderId="3" xfId="0" applyNumberFormat="1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vertical="center" wrapText="1" indent="2"/>
    </xf>
    <xf numFmtId="164" fontId="2" fillId="0" borderId="3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1" fillId="0" borderId="4" xfId="0" applyFont="1" applyFill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left" vertical="center" wrapText="1" indent="4"/>
    </xf>
    <xf numFmtId="164" fontId="1" fillId="0" borderId="4" xfId="0" applyNumberFormat="1" applyFont="1" applyFill="1" applyBorder="1" applyAlignment="1">
      <alignment horizontal="left" vertical="center" wrapText="1" indent="4"/>
    </xf>
    <xf numFmtId="164" fontId="1" fillId="0" borderId="4" xfId="0" applyNumberFormat="1" applyFont="1" applyFill="1" applyBorder="1" applyAlignment="1">
      <alignment horizontal="left" vertical="center" indent="4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4" fillId="0" borderId="2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justify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justify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8" fillId="0" borderId="6" xfId="0" applyNumberFormat="1" applyFont="1" applyBorder="1" applyAlignment="1">
      <alignment horizontal="left" vertical="top" wrapText="1"/>
    </xf>
    <xf numFmtId="164" fontId="7" fillId="0" borderId="2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164" fontId="5" fillId="0" borderId="4" xfId="0" applyNumberFormat="1" applyFont="1" applyBorder="1" applyAlignment="1">
      <alignment horizontal="justify" vertical="center"/>
    </xf>
    <xf numFmtId="164" fontId="7" fillId="0" borderId="3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justify" vertical="center" wrapText="1"/>
    </xf>
    <xf numFmtId="164" fontId="5" fillId="0" borderId="4" xfId="0" applyNumberFormat="1" applyFont="1" applyBorder="1" applyAlignment="1">
      <alignment horizontal="justify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left" vertical="center" wrapText="1" indent="2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horizontal="left" vertical="center" wrapText="1" indent="1"/>
    </xf>
    <xf numFmtId="164" fontId="2" fillId="0" borderId="4" xfId="0" applyNumberFormat="1" applyFont="1" applyBorder="1" applyAlignment="1">
      <alignment horizontal="left" vertical="center" indent="1"/>
    </xf>
    <xf numFmtId="164" fontId="1" fillId="0" borderId="3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horizontal="left" vertical="center" indent="1"/>
    </xf>
    <xf numFmtId="164" fontId="1" fillId="3" borderId="3" xfId="0" applyNumberFormat="1" applyFont="1" applyFill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horizontal="left" vertical="center" indent="5"/>
    </xf>
    <xf numFmtId="164" fontId="1" fillId="0" borderId="4" xfId="0" applyNumberFormat="1" applyFont="1" applyBorder="1" applyAlignment="1">
      <alignment horizontal="left" vertical="center" wrapText="1" indent="1"/>
    </xf>
    <xf numFmtId="164" fontId="1" fillId="0" borderId="11" xfId="0" applyNumberFormat="1" applyFont="1" applyBorder="1" applyAlignment="1">
      <alignment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vertical="center"/>
    </xf>
    <xf numFmtId="164" fontId="1" fillId="0" borderId="0" xfId="0" applyNumberFormat="1" applyFont="1"/>
    <xf numFmtId="164" fontId="1" fillId="0" borderId="4" xfId="0" applyNumberFormat="1" applyFont="1" applyBorder="1" applyAlignment="1">
      <alignment horizontal="justify" vertical="center"/>
    </xf>
    <xf numFmtId="164" fontId="2" fillId="0" borderId="2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left" vertical="center" wrapText="1" indent="5"/>
    </xf>
    <xf numFmtId="164" fontId="1" fillId="0" borderId="11" xfId="0" applyNumberFormat="1" applyFont="1" applyBorder="1" applyAlignment="1">
      <alignment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164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justify" vertical="center"/>
    </xf>
    <xf numFmtId="164" fontId="1" fillId="0" borderId="1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justify" vertical="center"/>
    </xf>
    <xf numFmtId="164" fontId="1" fillId="0" borderId="4" xfId="0" applyNumberFormat="1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4" xfId="0" applyNumberFormat="1" applyFont="1" applyBorder="1" applyAlignment="1">
      <alignment horizontal="left" vertical="center" wrapText="1" indent="3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left" vertical="center" indent="3"/>
    </xf>
    <xf numFmtId="164" fontId="1" fillId="0" borderId="17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/>
    <xf numFmtId="0" fontId="1" fillId="0" borderId="8" xfId="0" applyFont="1" applyBorder="1" applyAlignment="1">
      <alignment horizontal="left" vertical="center" indent="3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1"/>
    </xf>
    <xf numFmtId="164" fontId="1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2"/>
    </xf>
    <xf numFmtId="164" fontId="1" fillId="0" borderId="15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 indent="2"/>
    </xf>
    <xf numFmtId="0" fontId="1" fillId="0" borderId="3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 indent="2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1746249</xdr:colOff>
      <xdr:row>89</xdr:row>
      <xdr:rowOff>105834</xdr:rowOff>
    </xdr:from>
    <xdr:to>
      <xdr:col>5</xdr:col>
      <xdr:colOff>60324</xdr:colOff>
      <xdr:row>93</xdr:row>
      <xdr:rowOff>70909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A5D3060E-41C9-4F12-A3F8-A42AA6CF33A6}"/>
            </a:ext>
          </a:extLst>
        </xdr:cNvPr>
        <xdr:cNvGrpSpPr>
          <a:grpSpLocks/>
        </xdr:cNvGrpSpPr>
      </xdr:nvGrpSpPr>
      <xdr:grpSpPr bwMode="auto">
        <a:xfrm>
          <a:off x="1830916" y="16139584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38E08916-9383-4D54-8160-C3CD490FB411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ABFF8F3A-7A7D-4198-AFBB-A227E8559E4D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ED07F77F-AF7F-4128-A87D-25C17B195082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D653C626-8BE7-4A2E-891F-F448E11853DA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4C922E06-02AF-4B99-88CF-293B09FDB25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47</xdr:row>
      <xdr:rowOff>38100</xdr:rowOff>
    </xdr:from>
    <xdr:to>
      <xdr:col>8</xdr:col>
      <xdr:colOff>552450</xdr:colOff>
      <xdr:row>50</xdr:row>
      <xdr:rowOff>152400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D4BC6453-DC57-45D0-8901-02D0DB19740A}"/>
            </a:ext>
          </a:extLst>
        </xdr:cNvPr>
        <xdr:cNvGrpSpPr>
          <a:grpSpLocks/>
        </xdr:cNvGrpSpPr>
      </xdr:nvGrpSpPr>
      <xdr:grpSpPr bwMode="auto">
        <a:xfrm>
          <a:off x="1400175" y="9144000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C3EC1A39-179C-4F13-ABD7-F9311A0851F1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A0FC831-8828-44F3-ADCE-0E6E8DCD34E2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3E37A57D-0CFD-41DA-B255-899657A9DF2A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5851F648-4BA8-405C-B737-FAD29E7721A1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61C1C2C4-A3B7-4BDB-9805-343A39AEEF1E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142875</xdr:rowOff>
    </xdr:from>
    <xdr:to>
      <xdr:col>10</xdr:col>
      <xdr:colOff>171450</xdr:colOff>
      <xdr:row>31</xdr:row>
      <xdr:rowOff>171450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F43B6618-F3D0-4FE6-AFA6-975B0DC09D56}"/>
            </a:ext>
          </a:extLst>
        </xdr:cNvPr>
        <xdr:cNvGrpSpPr>
          <a:grpSpLocks/>
        </xdr:cNvGrpSpPr>
      </xdr:nvGrpSpPr>
      <xdr:grpSpPr bwMode="auto">
        <a:xfrm>
          <a:off x="2352675" y="707707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35DE315D-258F-4BFD-A04E-FA1AE1914BA5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1D0E9EDA-FED1-4D3D-B4C8-0F23D0AAD597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A83D5F-D46A-4D5F-B67B-ED2BDFADBB34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CD629885-A8BE-4F34-ACEB-E7B86FCD9491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24E943D6-86D8-4758-98B2-2C9F30EE4195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93</xdr:row>
      <xdr:rowOff>28575</xdr:rowOff>
    </xdr:from>
    <xdr:to>
      <xdr:col>4</xdr:col>
      <xdr:colOff>1362075</xdr:colOff>
      <xdr:row>96</xdr:row>
      <xdr:rowOff>142875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9A21AEA8-8617-4AB4-898A-5C68AC95DA47}"/>
            </a:ext>
          </a:extLst>
        </xdr:cNvPr>
        <xdr:cNvGrpSpPr>
          <a:grpSpLocks/>
        </xdr:cNvGrpSpPr>
      </xdr:nvGrpSpPr>
      <xdr:grpSpPr bwMode="auto">
        <a:xfrm>
          <a:off x="685800" y="16992600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6AC58F0C-C221-4597-918D-0C29B28E47AF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87E7FA7F-7D48-44D4-A71C-EB8C30EF8A24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7D206888-7057-4DFD-AE24-657C860D02EE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515233BB-6AC7-454A-AFD9-B3D37DBFAF85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D7A15173-128C-480D-A803-59270024CD02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86</xdr:row>
      <xdr:rowOff>9525</xdr:rowOff>
    </xdr:from>
    <xdr:to>
      <xdr:col>7</xdr:col>
      <xdr:colOff>714375</xdr:colOff>
      <xdr:row>89</xdr:row>
      <xdr:rowOff>123825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AFA66B04-CFAB-412C-8F08-4FBD388B1910}"/>
            </a:ext>
          </a:extLst>
        </xdr:cNvPr>
        <xdr:cNvGrpSpPr>
          <a:grpSpLocks/>
        </xdr:cNvGrpSpPr>
      </xdr:nvGrpSpPr>
      <xdr:grpSpPr bwMode="auto">
        <a:xfrm>
          <a:off x="714375" y="17868900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877434F1-5849-4EF7-AF18-52B9BDAF7321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15D29E26-42E7-4857-A434-9854B0C067B7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8012888C-1B2E-4FF2-A535-E2DE35018152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D345E2C8-2C03-4668-AC33-0B7557515ABE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E26CA8A7-A66D-4CC0-9D95-62DB8427C7F8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169</xdr:row>
      <xdr:rowOff>0</xdr:rowOff>
    </xdr:from>
    <xdr:to>
      <xdr:col>8</xdr:col>
      <xdr:colOff>457200</xdr:colOff>
      <xdr:row>172</xdr:row>
      <xdr:rowOff>114300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328D5877-9BB6-44E7-BF10-DD5FD69BCCA7}"/>
            </a:ext>
          </a:extLst>
        </xdr:cNvPr>
        <xdr:cNvGrpSpPr>
          <a:grpSpLocks/>
        </xdr:cNvGrpSpPr>
      </xdr:nvGrpSpPr>
      <xdr:grpSpPr bwMode="auto">
        <a:xfrm>
          <a:off x="1600200" y="2795587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F069C509-41C2-46AF-B34D-4A8F646DB56C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AD0B6787-FE6A-4938-BF7B-FF3659C60931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B20550C8-6F40-4B5D-B360-E45DC67B4CCF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D91B2B16-5632-49D4-87A1-E48DDA98BBEC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8FB1EEB9-F7EF-4F74-A7D4-236B957FF371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38</xdr:row>
      <xdr:rowOff>114300</xdr:rowOff>
    </xdr:from>
    <xdr:to>
      <xdr:col>8</xdr:col>
      <xdr:colOff>171450</xdr:colOff>
      <xdr:row>42</xdr:row>
      <xdr:rowOff>66675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301B2CA5-5252-4D7C-993B-B236CD390C68}"/>
            </a:ext>
          </a:extLst>
        </xdr:cNvPr>
        <xdr:cNvGrpSpPr>
          <a:grpSpLocks/>
        </xdr:cNvGrpSpPr>
      </xdr:nvGrpSpPr>
      <xdr:grpSpPr bwMode="auto">
        <a:xfrm>
          <a:off x="438150" y="6477000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2D5643AA-12B7-4D04-9980-27DDD2F5759D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708830B4-56FF-4633-B9E1-EC00F875CFF6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E2EEF65-1FB4-4DA7-8C38-6BA29F8A3CDC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E9CED8A4-E668-45C5-B6FE-F343302D3D0E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B16CEA20-DAEF-440E-9D69-F314EB1FCF65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95</xdr:row>
      <xdr:rowOff>66675</xdr:rowOff>
    </xdr:from>
    <xdr:to>
      <xdr:col>6</xdr:col>
      <xdr:colOff>571500</xdr:colOff>
      <xdr:row>99</xdr:row>
      <xdr:rowOff>19050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BBF38E24-9138-46CB-8AB2-02DEC356A308}"/>
            </a:ext>
          </a:extLst>
        </xdr:cNvPr>
        <xdr:cNvGrpSpPr>
          <a:grpSpLocks/>
        </xdr:cNvGrpSpPr>
      </xdr:nvGrpSpPr>
      <xdr:grpSpPr bwMode="auto">
        <a:xfrm>
          <a:off x="523875" y="16049625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1FEF4E48-2155-4B27-B001-294206E9CE94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F8764971-2A39-4288-94EC-CEED3628C69C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F8653367-ED5E-4F90-A3A0-F720FE60D396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C0C4C36D-4DAF-42DE-A062-B137EA3BE281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F86FE45C-A14C-4B61-BA81-AA921155037B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41</xdr:row>
      <xdr:rowOff>28575</xdr:rowOff>
    </xdr:from>
    <xdr:to>
      <xdr:col>7</xdr:col>
      <xdr:colOff>771525</xdr:colOff>
      <xdr:row>44</xdr:row>
      <xdr:rowOff>142875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A3C0BCCE-160D-4CA1-9E1E-B618ACDF34FC}"/>
            </a:ext>
          </a:extLst>
        </xdr:cNvPr>
        <xdr:cNvGrpSpPr>
          <a:grpSpLocks/>
        </xdr:cNvGrpSpPr>
      </xdr:nvGrpSpPr>
      <xdr:grpSpPr bwMode="auto">
        <a:xfrm>
          <a:off x="333375" y="7372350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4B7F8C00-2A43-4EDE-9850-E6C411EBEFAF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243086F-C794-4E39-A543-7AC19E684BA5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8158FD67-5B9A-499F-81BA-BD53AC3B7E1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73DCE2F-7648-471F-8890-3741D4F4116B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CE1EFF8E-A804-4C32-9660-8DBFC12AAD55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BAJO\rptBalanzaComprobacion_3ER%20TRIM'21_TRABAJ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821">
          <cell r="G821">
            <v>229096894.98000002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zoomScale="90" zoomScaleNormal="90" workbookViewId="0">
      <pane ySplit="6" topLeftCell="A31" activePane="bottomLeft" state="frozen"/>
      <selection pane="bottomLeft" activeCell="F90" sqref="F90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8" t="s">
        <v>120</v>
      </c>
      <c r="C2" s="29"/>
      <c r="D2" s="29"/>
      <c r="E2" s="29"/>
      <c r="F2" s="29"/>
      <c r="G2" s="30"/>
    </row>
    <row r="3" spans="2:7" x14ac:dyDescent="0.2">
      <c r="B3" s="31" t="s">
        <v>0</v>
      </c>
      <c r="C3" s="32"/>
      <c r="D3" s="32"/>
      <c r="E3" s="32"/>
      <c r="F3" s="32"/>
      <c r="G3" s="33"/>
    </row>
    <row r="4" spans="2:7" x14ac:dyDescent="0.2">
      <c r="B4" s="31" t="s">
        <v>121</v>
      </c>
      <c r="C4" s="32"/>
      <c r="D4" s="32"/>
      <c r="E4" s="32"/>
      <c r="F4" s="32"/>
      <c r="G4" s="33"/>
    </row>
    <row r="5" spans="2:7" ht="13.5" thickBot="1" x14ac:dyDescent="0.25">
      <c r="B5" s="34" t="s">
        <v>1</v>
      </c>
      <c r="C5" s="35"/>
      <c r="D5" s="35"/>
      <c r="E5" s="35"/>
      <c r="F5" s="35"/>
      <c r="G5" s="36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s="20" customFormat="1" x14ac:dyDescent="0.2">
      <c r="B7" s="18" t="s">
        <v>3</v>
      </c>
      <c r="C7" s="19"/>
      <c r="D7" s="19"/>
      <c r="E7" s="16" t="s">
        <v>4</v>
      </c>
      <c r="F7" s="19"/>
      <c r="G7" s="19"/>
    </row>
    <row r="8" spans="2:7" s="20" customFormat="1" x14ac:dyDescent="0.2">
      <c r="B8" s="18" t="s">
        <v>5</v>
      </c>
      <c r="C8" s="14"/>
      <c r="D8" s="14"/>
      <c r="E8" s="16" t="s">
        <v>6</v>
      </c>
      <c r="F8" s="14"/>
      <c r="G8" s="14"/>
    </row>
    <row r="9" spans="2:7" s="20" customFormat="1" x14ac:dyDescent="0.2">
      <c r="B9" s="21" t="s">
        <v>7</v>
      </c>
      <c r="C9" s="14">
        <f>SUM(C10:C16)</f>
        <v>86357871.090000004</v>
      </c>
      <c r="D9" s="14">
        <f>SUM(D10:D16)</f>
        <v>155989346.19000003</v>
      </c>
      <c r="E9" s="15" t="s">
        <v>8</v>
      </c>
      <c r="F9" s="14">
        <f>SUM(F10:F18)</f>
        <v>147686572.66999999</v>
      </c>
      <c r="G9" s="14">
        <f>SUM(G10:G18)</f>
        <v>199857899.36000001</v>
      </c>
    </row>
    <row r="10" spans="2:7" s="20" customFormat="1" x14ac:dyDescent="0.2">
      <c r="B10" s="22" t="s">
        <v>9</v>
      </c>
      <c r="C10" s="14">
        <v>0</v>
      </c>
      <c r="D10" s="14">
        <v>0</v>
      </c>
      <c r="E10" s="23" t="s">
        <v>10</v>
      </c>
      <c r="F10" s="14">
        <v>0</v>
      </c>
      <c r="G10" s="14">
        <v>152445.76000000001</v>
      </c>
    </row>
    <row r="11" spans="2:7" s="20" customFormat="1" x14ac:dyDescent="0.2">
      <c r="B11" s="22" t="s">
        <v>11</v>
      </c>
      <c r="C11" s="14">
        <v>82481325.739999995</v>
      </c>
      <c r="D11" s="14">
        <v>154048496.68000001</v>
      </c>
      <c r="E11" s="23" t="s">
        <v>12</v>
      </c>
      <c r="F11" s="14">
        <v>-46.66</v>
      </c>
      <c r="G11" s="14">
        <v>169221.98</v>
      </c>
    </row>
    <row r="12" spans="2:7" s="20" customFormat="1" x14ac:dyDescent="0.2">
      <c r="B12" s="22" t="s">
        <v>13</v>
      </c>
      <c r="C12" s="14">
        <v>0</v>
      </c>
      <c r="D12" s="14">
        <v>0</v>
      </c>
      <c r="E12" s="23" t="s">
        <v>14</v>
      </c>
      <c r="F12" s="14">
        <v>147154391.91999999</v>
      </c>
      <c r="G12" s="14">
        <v>199039658.28</v>
      </c>
    </row>
    <row r="13" spans="2:7" s="20" customFormat="1" x14ac:dyDescent="0.2">
      <c r="B13" s="22" t="s">
        <v>15</v>
      </c>
      <c r="C13" s="14">
        <v>0</v>
      </c>
      <c r="D13" s="14">
        <v>0</v>
      </c>
      <c r="E13" s="23" t="s">
        <v>16</v>
      </c>
      <c r="F13" s="14">
        <v>0</v>
      </c>
      <c r="G13" s="14">
        <v>0</v>
      </c>
    </row>
    <row r="14" spans="2:7" s="20" customFormat="1" x14ac:dyDescent="0.2">
      <c r="B14" s="22" t="s">
        <v>17</v>
      </c>
      <c r="C14" s="14">
        <v>-0.56999999999999995</v>
      </c>
      <c r="D14" s="14">
        <v>-0.56999999999999995</v>
      </c>
      <c r="E14" s="23" t="s">
        <v>18</v>
      </c>
      <c r="F14" s="14">
        <v>0</v>
      </c>
      <c r="G14" s="14">
        <v>0</v>
      </c>
    </row>
    <row r="15" spans="2:7" s="20" customFormat="1" ht="25.5" x14ac:dyDescent="0.2">
      <c r="B15" s="22" t="s">
        <v>19</v>
      </c>
      <c r="C15" s="14">
        <v>3876545.92</v>
      </c>
      <c r="D15" s="14">
        <v>1940850.08</v>
      </c>
      <c r="E15" s="23" t="s">
        <v>20</v>
      </c>
      <c r="F15" s="14">
        <v>0</v>
      </c>
      <c r="G15" s="14">
        <v>0</v>
      </c>
    </row>
    <row r="16" spans="2:7" s="20" customFormat="1" x14ac:dyDescent="0.2">
      <c r="B16" s="22" t="s">
        <v>21</v>
      </c>
      <c r="C16" s="14">
        <v>0</v>
      </c>
      <c r="D16" s="14">
        <v>0</v>
      </c>
      <c r="E16" s="23" t="s">
        <v>22</v>
      </c>
      <c r="F16" s="14">
        <v>532227.41</v>
      </c>
      <c r="G16" s="14">
        <v>496573.34</v>
      </c>
    </row>
    <row r="17" spans="2:7" s="20" customFormat="1" x14ac:dyDescent="0.2">
      <c r="B17" s="21" t="s">
        <v>23</v>
      </c>
      <c r="C17" s="14">
        <f>SUM(C18:C24)</f>
        <v>24326568.880000003</v>
      </c>
      <c r="D17" s="14">
        <f>SUM(D18:D24)</f>
        <v>24326421.32</v>
      </c>
      <c r="E17" s="23" t="s">
        <v>24</v>
      </c>
      <c r="F17" s="14">
        <v>0</v>
      </c>
      <c r="G17" s="14">
        <v>0</v>
      </c>
    </row>
    <row r="18" spans="2:7" s="20" customFormat="1" x14ac:dyDescent="0.2">
      <c r="B18" s="22" t="s">
        <v>25</v>
      </c>
      <c r="C18" s="14">
        <v>0</v>
      </c>
      <c r="D18" s="14">
        <v>0</v>
      </c>
      <c r="E18" s="23" t="s">
        <v>26</v>
      </c>
      <c r="F18" s="14">
        <v>0</v>
      </c>
      <c r="G18" s="14">
        <v>0</v>
      </c>
    </row>
    <row r="19" spans="2:7" s="20" customFormat="1" x14ac:dyDescent="0.2">
      <c r="B19" s="22" t="s">
        <v>27</v>
      </c>
      <c r="C19" s="14">
        <v>0</v>
      </c>
      <c r="D19" s="14">
        <v>0</v>
      </c>
      <c r="E19" s="15" t="s">
        <v>28</v>
      </c>
      <c r="F19" s="14">
        <f>SUM(F20:F22)</f>
        <v>0</v>
      </c>
      <c r="G19" s="14">
        <f>SUM(G20:G22)</f>
        <v>0</v>
      </c>
    </row>
    <row r="20" spans="2:7" s="20" customFormat="1" x14ac:dyDescent="0.2">
      <c r="B20" s="22" t="s">
        <v>29</v>
      </c>
      <c r="C20" s="14">
        <v>0.01</v>
      </c>
      <c r="D20" s="14">
        <v>0.01</v>
      </c>
      <c r="E20" s="23" t="s">
        <v>30</v>
      </c>
      <c r="F20" s="14">
        <v>0</v>
      </c>
      <c r="G20" s="14">
        <v>0</v>
      </c>
    </row>
    <row r="21" spans="2:7" s="20" customFormat="1" x14ac:dyDescent="0.2">
      <c r="B21" s="22" t="s">
        <v>31</v>
      </c>
      <c r="C21" s="14">
        <v>0</v>
      </c>
      <c r="D21" s="14">
        <v>0</v>
      </c>
      <c r="E21" s="24" t="s">
        <v>32</v>
      </c>
      <c r="F21" s="14">
        <v>0</v>
      </c>
      <c r="G21" s="14">
        <v>0</v>
      </c>
    </row>
    <row r="22" spans="2:7" s="20" customFormat="1" x14ac:dyDescent="0.2">
      <c r="B22" s="22" t="s">
        <v>33</v>
      </c>
      <c r="C22" s="14">
        <v>0</v>
      </c>
      <c r="D22" s="14">
        <v>0</v>
      </c>
      <c r="E22" s="23" t="s">
        <v>34</v>
      </c>
      <c r="F22" s="14">
        <v>0</v>
      </c>
      <c r="G22" s="14">
        <v>0</v>
      </c>
    </row>
    <row r="23" spans="2:7" s="20" customFormat="1" x14ac:dyDescent="0.2">
      <c r="B23" s="22" t="s">
        <v>35</v>
      </c>
      <c r="C23" s="14">
        <v>0</v>
      </c>
      <c r="D23" s="14">
        <v>0</v>
      </c>
      <c r="E23" s="15" t="s">
        <v>36</v>
      </c>
      <c r="F23" s="14">
        <f>SUM(F24:F25)</f>
        <v>0</v>
      </c>
      <c r="G23" s="14">
        <f>SUM(G24:G25)</f>
        <v>0</v>
      </c>
    </row>
    <row r="24" spans="2:7" s="20" customFormat="1" x14ac:dyDescent="0.2">
      <c r="B24" s="22" t="s">
        <v>37</v>
      </c>
      <c r="C24" s="14">
        <v>24326568.870000001</v>
      </c>
      <c r="D24" s="14">
        <v>24326421.309999999</v>
      </c>
      <c r="E24" s="23" t="s">
        <v>38</v>
      </c>
      <c r="F24" s="14">
        <v>0</v>
      </c>
      <c r="G24" s="14">
        <v>0</v>
      </c>
    </row>
    <row r="25" spans="2:7" s="20" customFormat="1" x14ac:dyDescent="0.2">
      <c r="B25" s="21" t="s">
        <v>39</v>
      </c>
      <c r="C25" s="14">
        <f>SUM(C26:C30)</f>
        <v>17472228.309999999</v>
      </c>
      <c r="D25" s="14">
        <f>SUM(D26:D30)</f>
        <v>17367392.640000001</v>
      </c>
      <c r="E25" s="23" t="s">
        <v>40</v>
      </c>
      <c r="F25" s="14">
        <v>0</v>
      </c>
      <c r="G25" s="14">
        <v>0</v>
      </c>
    </row>
    <row r="26" spans="2:7" s="20" customFormat="1" ht="25.5" x14ac:dyDescent="0.2">
      <c r="B26" s="22" t="s">
        <v>41</v>
      </c>
      <c r="C26" s="14">
        <v>-0.01</v>
      </c>
      <c r="D26" s="14">
        <v>-0.01</v>
      </c>
      <c r="E26" s="15" t="s">
        <v>42</v>
      </c>
      <c r="F26" s="14">
        <v>0</v>
      </c>
      <c r="G26" s="14">
        <v>0</v>
      </c>
    </row>
    <row r="27" spans="2:7" s="20" customFormat="1" ht="25.5" x14ac:dyDescent="0.2">
      <c r="B27" s="22" t="s">
        <v>43</v>
      </c>
      <c r="C27" s="14">
        <v>-0.01</v>
      </c>
      <c r="D27" s="14">
        <v>-0.01</v>
      </c>
      <c r="E27" s="15" t="s">
        <v>44</v>
      </c>
      <c r="F27" s="14">
        <f>SUM(F28:F30)</f>
        <v>0</v>
      </c>
      <c r="G27" s="14">
        <f>SUM(G28:G30)</f>
        <v>0</v>
      </c>
    </row>
    <row r="28" spans="2:7" s="20" customFormat="1" ht="25.5" x14ac:dyDescent="0.2">
      <c r="B28" s="22" t="s">
        <v>45</v>
      </c>
      <c r="C28" s="14">
        <v>0</v>
      </c>
      <c r="D28" s="14">
        <v>0</v>
      </c>
      <c r="E28" s="23" t="s">
        <v>46</v>
      </c>
      <c r="F28" s="14">
        <v>0</v>
      </c>
      <c r="G28" s="14">
        <v>0</v>
      </c>
    </row>
    <row r="29" spans="2:7" s="20" customFormat="1" x14ac:dyDescent="0.2">
      <c r="B29" s="22" t="s">
        <v>47</v>
      </c>
      <c r="C29" s="14">
        <v>17472228.329999998</v>
      </c>
      <c r="D29" s="14">
        <v>17367392.66</v>
      </c>
      <c r="E29" s="23" t="s">
        <v>48</v>
      </c>
      <c r="F29" s="14">
        <v>0</v>
      </c>
      <c r="G29" s="14">
        <v>0</v>
      </c>
    </row>
    <row r="30" spans="2:7" s="20" customFormat="1" x14ac:dyDescent="0.2">
      <c r="B30" s="22" t="s">
        <v>49</v>
      </c>
      <c r="C30" s="14">
        <v>0</v>
      </c>
      <c r="D30" s="14">
        <v>0</v>
      </c>
      <c r="E30" s="23" t="s">
        <v>50</v>
      </c>
      <c r="F30" s="14">
        <v>0</v>
      </c>
      <c r="G30" s="14">
        <v>0</v>
      </c>
    </row>
    <row r="31" spans="2:7" s="20" customFormat="1" ht="25.5" x14ac:dyDescent="0.2">
      <c r="B31" s="21" t="s">
        <v>51</v>
      </c>
      <c r="C31" s="14">
        <f>SUM(C32:C36)</f>
        <v>0</v>
      </c>
      <c r="D31" s="14">
        <f>SUM(D32:D36)</f>
        <v>0</v>
      </c>
      <c r="E31" s="15" t="s">
        <v>52</v>
      </c>
      <c r="F31" s="14">
        <f>SUM(F32:F37)</f>
        <v>21489133.890000001</v>
      </c>
      <c r="G31" s="14">
        <f>SUM(G32:G37)</f>
        <v>12306983</v>
      </c>
    </row>
    <row r="32" spans="2:7" s="20" customFormat="1" x14ac:dyDescent="0.2">
      <c r="B32" s="22" t="s">
        <v>53</v>
      </c>
      <c r="C32" s="14">
        <v>0</v>
      </c>
      <c r="D32" s="14">
        <v>0</v>
      </c>
      <c r="E32" s="23" t="s">
        <v>54</v>
      </c>
      <c r="F32" s="14">
        <v>0</v>
      </c>
      <c r="G32" s="14">
        <v>0</v>
      </c>
    </row>
    <row r="33" spans="2:7" s="20" customFormat="1" x14ac:dyDescent="0.2">
      <c r="B33" s="22" t="s">
        <v>55</v>
      </c>
      <c r="C33" s="14">
        <v>0</v>
      </c>
      <c r="D33" s="14">
        <v>0</v>
      </c>
      <c r="E33" s="23" t="s">
        <v>56</v>
      </c>
      <c r="F33" s="14">
        <v>21489133.890000001</v>
      </c>
      <c r="G33" s="14">
        <v>12306983</v>
      </c>
    </row>
    <row r="34" spans="2:7" s="20" customFormat="1" x14ac:dyDescent="0.2">
      <c r="B34" s="22" t="s">
        <v>57</v>
      </c>
      <c r="C34" s="14">
        <v>0</v>
      </c>
      <c r="D34" s="14">
        <v>0</v>
      </c>
      <c r="E34" s="23" t="s">
        <v>58</v>
      </c>
      <c r="F34" s="14">
        <v>0</v>
      </c>
      <c r="G34" s="14">
        <v>0</v>
      </c>
    </row>
    <row r="35" spans="2:7" s="20" customFormat="1" ht="25.5" x14ac:dyDescent="0.2">
      <c r="B35" s="22" t="s">
        <v>59</v>
      </c>
      <c r="C35" s="14">
        <v>0</v>
      </c>
      <c r="D35" s="14">
        <v>0</v>
      </c>
      <c r="E35" s="23" t="s">
        <v>60</v>
      </c>
      <c r="F35" s="14">
        <v>0</v>
      </c>
      <c r="G35" s="14">
        <v>0</v>
      </c>
    </row>
    <row r="36" spans="2:7" s="20" customFormat="1" x14ac:dyDescent="0.2">
      <c r="B36" s="22" t="s">
        <v>61</v>
      </c>
      <c r="C36" s="14">
        <v>0</v>
      </c>
      <c r="D36" s="14">
        <v>0</v>
      </c>
      <c r="E36" s="23" t="s">
        <v>62</v>
      </c>
      <c r="F36" s="14">
        <v>0</v>
      </c>
      <c r="G36" s="14">
        <v>0</v>
      </c>
    </row>
    <row r="37" spans="2:7" s="20" customFormat="1" x14ac:dyDescent="0.2">
      <c r="B37" s="21" t="s">
        <v>63</v>
      </c>
      <c r="C37" s="14">
        <v>-0.02</v>
      </c>
      <c r="D37" s="14">
        <v>-0.02</v>
      </c>
      <c r="E37" s="23" t="s">
        <v>64</v>
      </c>
      <c r="F37" s="14">
        <v>0</v>
      </c>
      <c r="G37" s="14">
        <v>0</v>
      </c>
    </row>
    <row r="38" spans="2:7" s="20" customFormat="1" x14ac:dyDescent="0.2">
      <c r="B38" s="21" t="s">
        <v>65</v>
      </c>
      <c r="C38" s="14">
        <f>SUM(C39:C40)</f>
        <v>0</v>
      </c>
      <c r="D38" s="14">
        <f>SUM(D39:D40)</f>
        <v>0</v>
      </c>
      <c r="E38" s="15" t="s">
        <v>66</v>
      </c>
      <c r="F38" s="14">
        <f>SUM(F39:F41)</f>
        <v>0</v>
      </c>
      <c r="G38" s="14">
        <f>SUM(G39:G41)</f>
        <v>0</v>
      </c>
    </row>
    <row r="39" spans="2:7" s="20" customFormat="1" ht="25.5" x14ac:dyDescent="0.2">
      <c r="B39" s="22" t="s">
        <v>67</v>
      </c>
      <c r="C39" s="14">
        <v>0</v>
      </c>
      <c r="D39" s="14">
        <v>0</v>
      </c>
      <c r="E39" s="23" t="s">
        <v>68</v>
      </c>
      <c r="F39" s="14">
        <v>0</v>
      </c>
      <c r="G39" s="14">
        <v>0</v>
      </c>
    </row>
    <row r="40" spans="2:7" s="20" customFormat="1" x14ac:dyDescent="0.2">
      <c r="B40" s="22" t="s">
        <v>69</v>
      </c>
      <c r="C40" s="14">
        <v>0</v>
      </c>
      <c r="D40" s="14">
        <v>0</v>
      </c>
      <c r="E40" s="23" t="s">
        <v>70</v>
      </c>
      <c r="F40" s="14">
        <v>0</v>
      </c>
      <c r="G40" s="14">
        <v>0</v>
      </c>
    </row>
    <row r="41" spans="2:7" s="20" customFormat="1" x14ac:dyDescent="0.2">
      <c r="B41" s="21" t="s">
        <v>71</v>
      </c>
      <c r="C41" s="14">
        <f>SUM(C42:C45)</f>
        <v>17268186.98</v>
      </c>
      <c r="D41" s="14">
        <f>SUM(D42:D45)</f>
        <v>9841598.3399999999</v>
      </c>
      <c r="E41" s="23" t="s">
        <v>72</v>
      </c>
      <c r="F41" s="14">
        <v>0</v>
      </c>
      <c r="G41" s="14">
        <v>0</v>
      </c>
    </row>
    <row r="42" spans="2:7" s="20" customFormat="1" x14ac:dyDescent="0.2">
      <c r="B42" s="22" t="s">
        <v>73</v>
      </c>
      <c r="C42" s="14">
        <v>0</v>
      </c>
      <c r="D42" s="14">
        <v>0</v>
      </c>
      <c r="E42" s="15" t="s">
        <v>74</v>
      </c>
      <c r="F42" s="14">
        <f>SUM(F43:F45)</f>
        <v>0</v>
      </c>
      <c r="G42" s="14">
        <f>SUM(G43:G45)</f>
        <v>0</v>
      </c>
    </row>
    <row r="43" spans="2:7" s="20" customFormat="1" x14ac:dyDescent="0.2">
      <c r="B43" s="22" t="s">
        <v>75</v>
      </c>
      <c r="C43" s="14">
        <v>0</v>
      </c>
      <c r="D43" s="14">
        <v>0</v>
      </c>
      <c r="E43" s="23" t="s">
        <v>76</v>
      </c>
      <c r="F43" s="14">
        <v>0</v>
      </c>
      <c r="G43" s="14">
        <v>0</v>
      </c>
    </row>
    <row r="44" spans="2:7" s="20" customFormat="1" ht="25.5" x14ac:dyDescent="0.2">
      <c r="B44" s="22" t="s">
        <v>77</v>
      </c>
      <c r="C44" s="14">
        <v>0</v>
      </c>
      <c r="D44" s="14">
        <v>0</v>
      </c>
      <c r="E44" s="23" t="s">
        <v>78</v>
      </c>
      <c r="F44" s="14">
        <v>0</v>
      </c>
      <c r="G44" s="14">
        <v>0</v>
      </c>
    </row>
    <row r="45" spans="2:7" s="20" customFormat="1" x14ac:dyDescent="0.2">
      <c r="B45" s="22" t="s">
        <v>79</v>
      </c>
      <c r="C45" s="14">
        <v>17268186.98</v>
      </c>
      <c r="D45" s="14">
        <v>9841598.3399999999</v>
      </c>
      <c r="E45" s="23" t="s">
        <v>80</v>
      </c>
      <c r="F45" s="14">
        <v>0</v>
      </c>
      <c r="G45" s="14">
        <v>0</v>
      </c>
    </row>
    <row r="46" spans="2:7" s="20" customFormat="1" x14ac:dyDescent="0.2">
      <c r="B46" s="21"/>
      <c r="C46" s="14"/>
      <c r="D46" s="14"/>
      <c r="E46" s="15"/>
      <c r="F46" s="14"/>
      <c r="G46" s="14"/>
    </row>
    <row r="47" spans="2:7" s="20" customFormat="1" x14ac:dyDescent="0.2">
      <c r="B47" s="18" t="s">
        <v>81</v>
      </c>
      <c r="C47" s="14">
        <f>C9+C17+C25+C31+C37+C38+C41</f>
        <v>145424855.24000001</v>
      </c>
      <c r="D47" s="14">
        <f>D9+D17+D25+D31+D37+D38+D41</f>
        <v>207524758.47000003</v>
      </c>
      <c r="E47" s="16" t="s">
        <v>82</v>
      </c>
      <c r="F47" s="14">
        <f>F9+F19+F23+F26+F27+F31+F38+F42</f>
        <v>169175706.56</v>
      </c>
      <c r="G47" s="14">
        <f>G9+G19+G23+G26+G27+G31+G38+G42</f>
        <v>212164882.36000001</v>
      </c>
    </row>
    <row r="48" spans="2:7" s="20" customFormat="1" x14ac:dyDescent="0.2">
      <c r="B48" s="18"/>
      <c r="C48" s="14"/>
      <c r="D48" s="14"/>
      <c r="E48" s="16"/>
      <c r="F48" s="14"/>
      <c r="G48" s="14"/>
    </row>
    <row r="49" spans="2:7" s="20" customFormat="1" x14ac:dyDescent="0.2">
      <c r="B49" s="18" t="s">
        <v>83</v>
      </c>
      <c r="C49" s="14"/>
      <c r="D49" s="14"/>
      <c r="E49" s="16" t="s">
        <v>84</v>
      </c>
      <c r="F49" s="14"/>
      <c r="G49" s="14"/>
    </row>
    <row r="50" spans="2:7" s="20" customFormat="1" x14ac:dyDescent="0.2">
      <c r="B50" s="21" t="s">
        <v>85</v>
      </c>
      <c r="C50" s="14">
        <v>0</v>
      </c>
      <c r="D50" s="14">
        <v>0</v>
      </c>
      <c r="E50" s="15" t="s">
        <v>86</v>
      </c>
      <c r="F50" s="14">
        <v>0</v>
      </c>
      <c r="G50" s="14">
        <v>0</v>
      </c>
    </row>
    <row r="51" spans="2:7" s="20" customFormat="1" x14ac:dyDescent="0.2">
      <c r="B51" s="21" t="s">
        <v>87</v>
      </c>
      <c r="C51" s="14">
        <v>0</v>
      </c>
      <c r="D51" s="14">
        <v>0</v>
      </c>
      <c r="E51" s="15" t="s">
        <v>88</v>
      </c>
      <c r="F51" s="14">
        <v>0</v>
      </c>
      <c r="G51" s="14">
        <v>0</v>
      </c>
    </row>
    <row r="52" spans="2:7" s="20" customFormat="1" x14ac:dyDescent="0.2">
      <c r="B52" s="21" t="s">
        <v>89</v>
      </c>
      <c r="C52" s="14">
        <v>166103494</v>
      </c>
      <c r="D52" s="14">
        <v>205145172</v>
      </c>
      <c r="E52" s="15" t="s">
        <v>90</v>
      </c>
      <c r="F52" s="14">
        <v>0</v>
      </c>
      <c r="G52" s="14">
        <v>0</v>
      </c>
    </row>
    <row r="53" spans="2:7" s="20" customFormat="1" x14ac:dyDescent="0.2">
      <c r="B53" s="21" t="s">
        <v>91</v>
      </c>
      <c r="C53" s="14">
        <v>5554343</v>
      </c>
      <c r="D53" s="14">
        <v>5554343</v>
      </c>
      <c r="E53" s="15" t="s">
        <v>92</v>
      </c>
      <c r="F53" s="14">
        <v>0</v>
      </c>
      <c r="G53" s="14">
        <v>0</v>
      </c>
    </row>
    <row r="54" spans="2:7" s="20" customFormat="1" x14ac:dyDescent="0.2">
      <c r="B54" s="21" t="s">
        <v>93</v>
      </c>
      <c r="C54" s="14">
        <v>174944.24</v>
      </c>
      <c r="D54" s="14">
        <v>88044</v>
      </c>
      <c r="E54" s="15" t="s">
        <v>94</v>
      </c>
      <c r="F54" s="14">
        <v>0</v>
      </c>
      <c r="G54" s="14">
        <v>0</v>
      </c>
    </row>
    <row r="55" spans="2:7" s="20" customFormat="1" x14ac:dyDescent="0.2">
      <c r="B55" s="21" t="s">
        <v>95</v>
      </c>
      <c r="C55" s="14">
        <v>0</v>
      </c>
      <c r="D55" s="14">
        <v>0</v>
      </c>
      <c r="E55" s="15" t="s">
        <v>96</v>
      </c>
      <c r="F55" s="14">
        <v>0</v>
      </c>
      <c r="G55" s="14">
        <v>0</v>
      </c>
    </row>
    <row r="56" spans="2:7" s="20" customFormat="1" x14ac:dyDescent="0.2">
      <c r="B56" s="21" t="s">
        <v>97</v>
      </c>
      <c r="C56" s="14">
        <v>0</v>
      </c>
      <c r="D56" s="14">
        <v>0</v>
      </c>
      <c r="E56" s="16"/>
      <c r="F56" s="14"/>
      <c r="G56" s="14"/>
    </row>
    <row r="57" spans="2:7" s="20" customFormat="1" x14ac:dyDescent="0.2">
      <c r="B57" s="21" t="s">
        <v>98</v>
      </c>
      <c r="C57" s="14">
        <v>0</v>
      </c>
      <c r="D57" s="14">
        <v>0</v>
      </c>
      <c r="E57" s="16" t="s">
        <v>99</v>
      </c>
      <c r="F57" s="14">
        <f>SUM(F50:F55)</f>
        <v>0</v>
      </c>
      <c r="G57" s="14">
        <f>SUM(G50:G55)</f>
        <v>0</v>
      </c>
    </row>
    <row r="58" spans="2:7" s="20" customFormat="1" x14ac:dyDescent="0.2">
      <c r="B58" s="21" t="s">
        <v>100</v>
      </c>
      <c r="C58" s="14">
        <v>0</v>
      </c>
      <c r="D58" s="14">
        <v>0</v>
      </c>
      <c r="E58" s="17"/>
      <c r="F58" s="14"/>
      <c r="G58" s="14"/>
    </row>
    <row r="59" spans="2:7" s="20" customFormat="1" x14ac:dyDescent="0.2">
      <c r="B59" s="21"/>
      <c r="C59" s="14"/>
      <c r="D59" s="14"/>
      <c r="E59" s="16" t="s">
        <v>101</v>
      </c>
      <c r="F59" s="14">
        <f>F47+F57</f>
        <v>169175706.56</v>
      </c>
      <c r="G59" s="14">
        <f>G47+G57</f>
        <v>212164882.36000001</v>
      </c>
    </row>
    <row r="60" spans="2:7" s="20" customFormat="1" ht="25.5" x14ac:dyDescent="0.2">
      <c r="B60" s="18" t="s">
        <v>102</v>
      </c>
      <c r="C60" s="14">
        <f>SUM(C50:C58)</f>
        <v>171832781.24000001</v>
      </c>
      <c r="D60" s="14">
        <f>SUM(D50:D58)</f>
        <v>210787559</v>
      </c>
      <c r="E60" s="15"/>
      <c r="F60" s="14"/>
      <c r="G60" s="14"/>
    </row>
    <row r="61" spans="2:7" s="20" customFormat="1" x14ac:dyDescent="0.2">
      <c r="B61" s="21"/>
      <c r="C61" s="14"/>
      <c r="D61" s="14"/>
      <c r="E61" s="16" t="s">
        <v>103</v>
      </c>
      <c r="F61" s="14"/>
      <c r="G61" s="14"/>
    </row>
    <row r="62" spans="2:7" s="20" customFormat="1" x14ac:dyDescent="0.2">
      <c r="B62" s="18" t="s">
        <v>104</v>
      </c>
      <c r="C62" s="14">
        <f>C47+C60</f>
        <v>317257636.48000002</v>
      </c>
      <c r="D62" s="14">
        <f>D47+D60</f>
        <v>418312317.47000003</v>
      </c>
      <c r="E62" s="16"/>
      <c r="F62" s="14"/>
      <c r="G62" s="14"/>
    </row>
    <row r="63" spans="2:7" s="20" customFormat="1" x14ac:dyDescent="0.2">
      <c r="B63" s="21"/>
      <c r="C63" s="14"/>
      <c r="D63" s="14"/>
      <c r="E63" s="16" t="s">
        <v>105</v>
      </c>
      <c r="F63" s="14">
        <f>SUM(F64:F66)</f>
        <v>0</v>
      </c>
      <c r="G63" s="14">
        <f>SUM(G64:G66)</f>
        <v>0</v>
      </c>
    </row>
    <row r="64" spans="2:7" s="20" customFormat="1" x14ac:dyDescent="0.2">
      <c r="B64" s="21"/>
      <c r="C64" s="14"/>
      <c r="D64" s="14"/>
      <c r="E64" s="15" t="s">
        <v>106</v>
      </c>
      <c r="F64" s="14">
        <v>0</v>
      </c>
      <c r="G64" s="14">
        <v>0</v>
      </c>
    </row>
    <row r="65" spans="2:7" s="20" customFormat="1" x14ac:dyDescent="0.2">
      <c r="B65" s="21"/>
      <c r="C65" s="14"/>
      <c r="D65" s="14"/>
      <c r="E65" s="15" t="s">
        <v>107</v>
      </c>
      <c r="F65" s="14">
        <v>0</v>
      </c>
      <c r="G65" s="14">
        <v>0</v>
      </c>
    </row>
    <row r="66" spans="2:7" s="20" customFormat="1" x14ac:dyDescent="0.2">
      <c r="B66" s="21"/>
      <c r="C66" s="14"/>
      <c r="D66" s="14"/>
      <c r="E66" s="15" t="s">
        <v>108</v>
      </c>
      <c r="F66" s="14">
        <v>0</v>
      </c>
      <c r="G66" s="14">
        <v>0</v>
      </c>
    </row>
    <row r="67" spans="2:7" s="20" customFormat="1" x14ac:dyDescent="0.2">
      <c r="B67" s="21"/>
      <c r="C67" s="14"/>
      <c r="D67" s="14"/>
      <c r="E67" s="15"/>
      <c r="F67" s="14"/>
      <c r="G67" s="14"/>
    </row>
    <row r="68" spans="2:7" s="20" customFormat="1" x14ac:dyDescent="0.2">
      <c r="B68" s="21"/>
      <c r="C68" s="14"/>
      <c r="D68" s="14"/>
      <c r="E68" s="16" t="s">
        <v>109</v>
      </c>
      <c r="F68" s="14">
        <f>SUM(F69:F73)</f>
        <v>148081929</v>
      </c>
      <c r="G68" s="14">
        <f>SUM(G69:G73)</f>
        <v>206147435</v>
      </c>
    </row>
    <row r="69" spans="2:7" x14ac:dyDescent="0.2">
      <c r="B69" s="8"/>
      <c r="C69" s="14"/>
      <c r="D69" s="14"/>
      <c r="E69" s="15" t="s">
        <v>110</v>
      </c>
      <c r="F69" s="14">
        <v>50869654</v>
      </c>
      <c r="G69" s="7">
        <v>126548269</v>
      </c>
    </row>
    <row r="70" spans="2:7" x14ac:dyDescent="0.2">
      <c r="B70" s="8"/>
      <c r="C70" s="14"/>
      <c r="D70" s="14"/>
      <c r="E70" s="15" t="s">
        <v>111</v>
      </c>
      <c r="F70" s="14">
        <v>92177393</v>
      </c>
      <c r="G70" s="7">
        <v>74564284</v>
      </c>
    </row>
    <row r="71" spans="2:7" x14ac:dyDescent="0.2">
      <c r="B71" s="8"/>
      <c r="C71" s="14"/>
      <c r="D71" s="14"/>
      <c r="E71" s="15" t="s">
        <v>112</v>
      </c>
      <c r="F71" s="14">
        <v>241591</v>
      </c>
      <c r="G71" s="7">
        <v>241591</v>
      </c>
    </row>
    <row r="72" spans="2:7" x14ac:dyDescent="0.2">
      <c r="B72" s="8"/>
      <c r="C72" s="14"/>
      <c r="D72" s="14"/>
      <c r="E72" s="15" t="s">
        <v>113</v>
      </c>
      <c r="F72" s="14">
        <v>0</v>
      </c>
      <c r="G72" s="7">
        <v>0</v>
      </c>
    </row>
    <row r="73" spans="2:7" x14ac:dyDescent="0.2">
      <c r="B73" s="8"/>
      <c r="C73" s="14"/>
      <c r="D73" s="14"/>
      <c r="E73" s="15" t="s">
        <v>114</v>
      </c>
      <c r="F73" s="14">
        <v>4793291</v>
      </c>
      <c r="G73" s="7">
        <v>4793291</v>
      </c>
    </row>
    <row r="74" spans="2:7" x14ac:dyDescent="0.2">
      <c r="B74" s="8"/>
      <c r="C74" s="7"/>
      <c r="D74" s="7"/>
      <c r="E74" s="9"/>
      <c r="F74" s="7"/>
      <c r="G74" s="7"/>
    </row>
    <row r="75" spans="2:7" ht="25.5" x14ac:dyDescent="0.2">
      <c r="B75" s="8"/>
      <c r="C75" s="7"/>
      <c r="D75" s="7"/>
      <c r="E75" s="6" t="s">
        <v>115</v>
      </c>
      <c r="F75" s="7">
        <f>SUM(F76:F77)</f>
        <v>0</v>
      </c>
      <c r="G75" s="7">
        <f>SUM(G76:G77)</f>
        <v>0</v>
      </c>
    </row>
    <row r="76" spans="2:7" x14ac:dyDescent="0.2">
      <c r="B76" s="8"/>
      <c r="C76" s="7"/>
      <c r="D76" s="7"/>
      <c r="E76" s="9" t="s">
        <v>116</v>
      </c>
      <c r="F76" s="7">
        <v>0</v>
      </c>
      <c r="G76" s="7">
        <v>0</v>
      </c>
    </row>
    <row r="77" spans="2:7" x14ac:dyDescent="0.2">
      <c r="B77" s="8"/>
      <c r="C77" s="7"/>
      <c r="D77" s="7"/>
      <c r="E77" s="9" t="s">
        <v>117</v>
      </c>
      <c r="F77" s="7">
        <v>0</v>
      </c>
      <c r="G77" s="7">
        <v>0</v>
      </c>
    </row>
    <row r="78" spans="2:7" x14ac:dyDescent="0.2">
      <c r="B78" s="8"/>
      <c r="C78" s="7"/>
      <c r="D78" s="7"/>
      <c r="E78" s="9"/>
      <c r="F78" s="7"/>
      <c r="G78" s="7"/>
    </row>
    <row r="79" spans="2:7" x14ac:dyDescent="0.2">
      <c r="B79" s="8"/>
      <c r="C79" s="7"/>
      <c r="D79" s="7"/>
      <c r="E79" s="6" t="s">
        <v>118</v>
      </c>
      <c r="F79" s="7">
        <f>F63+F68+F75</f>
        <v>148081929</v>
      </c>
      <c r="G79" s="7">
        <f>G63+G68+G75</f>
        <v>206147435</v>
      </c>
    </row>
    <row r="80" spans="2:7" x14ac:dyDescent="0.2">
      <c r="B80" s="8"/>
      <c r="C80" s="7"/>
      <c r="D80" s="7"/>
      <c r="E80" s="9"/>
      <c r="F80" s="7"/>
      <c r="G80" s="7"/>
    </row>
    <row r="81" spans="2:7" x14ac:dyDescent="0.2">
      <c r="B81" s="8"/>
      <c r="C81" s="7"/>
      <c r="D81" s="7"/>
      <c r="E81" s="6" t="s">
        <v>119</v>
      </c>
      <c r="F81" s="7">
        <f>F59+F79</f>
        <v>317257635.56</v>
      </c>
      <c r="G81" s="7">
        <f>G59+G79</f>
        <v>418312317.36000001</v>
      </c>
    </row>
    <row r="82" spans="2:7" ht="13.5" thickBot="1" x14ac:dyDescent="0.25">
      <c r="B82" s="10"/>
      <c r="C82" s="11"/>
      <c r="D82" s="11"/>
      <c r="E82" s="12"/>
      <c r="F82" s="13"/>
      <c r="G82" s="13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B335E-022F-4839-8B70-A02A753C9FA0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3" sqref="C13"/>
    </sheetView>
  </sheetViews>
  <sheetFormatPr baseColWidth="10" defaultRowHeight="12.75" x14ac:dyDescent="0.2"/>
  <cols>
    <col min="1" max="1" width="5" style="37" customWidth="1"/>
    <col min="2" max="2" width="43" style="37" customWidth="1"/>
    <col min="3" max="3" width="12.85546875" style="37" customWidth="1"/>
    <col min="4" max="4" width="13.28515625" style="37" customWidth="1"/>
    <col min="5" max="5" width="15" style="37" customWidth="1"/>
    <col min="6" max="6" width="16.5703125" style="37" customWidth="1"/>
    <col min="7" max="7" width="13.42578125" style="37" customWidth="1"/>
    <col min="8" max="8" width="14" style="37" customWidth="1"/>
    <col min="9" max="9" width="15" style="37" customWidth="1"/>
    <col min="10" max="16384" width="11.42578125" style="37"/>
  </cols>
  <sheetData>
    <row r="1" spans="2:9" ht="13.5" thickBot="1" x14ac:dyDescent="0.25"/>
    <row r="2" spans="2:9" ht="13.5" thickBot="1" x14ac:dyDescent="0.25">
      <c r="B2" s="69" t="s">
        <v>120</v>
      </c>
      <c r="C2" s="68"/>
      <c r="D2" s="68"/>
      <c r="E2" s="68"/>
      <c r="F2" s="68"/>
      <c r="G2" s="68"/>
      <c r="H2" s="68"/>
      <c r="I2" s="67"/>
    </row>
    <row r="3" spans="2:9" ht="13.5" thickBot="1" x14ac:dyDescent="0.25">
      <c r="B3" s="66" t="s">
        <v>174</v>
      </c>
      <c r="C3" s="65"/>
      <c r="D3" s="65"/>
      <c r="E3" s="65"/>
      <c r="F3" s="65"/>
      <c r="G3" s="65"/>
      <c r="H3" s="65"/>
      <c r="I3" s="64"/>
    </row>
    <row r="4" spans="2:9" ht="13.5" thickBot="1" x14ac:dyDescent="0.25">
      <c r="B4" s="66" t="s">
        <v>173</v>
      </c>
      <c r="C4" s="65"/>
      <c r="D4" s="65"/>
      <c r="E4" s="65"/>
      <c r="F4" s="65"/>
      <c r="G4" s="65"/>
      <c r="H4" s="65"/>
      <c r="I4" s="64"/>
    </row>
    <row r="5" spans="2:9" ht="13.5" thickBot="1" x14ac:dyDescent="0.25">
      <c r="B5" s="66" t="s">
        <v>1</v>
      </c>
      <c r="C5" s="65"/>
      <c r="D5" s="65"/>
      <c r="E5" s="65"/>
      <c r="F5" s="65"/>
      <c r="G5" s="65"/>
      <c r="H5" s="65"/>
      <c r="I5" s="64"/>
    </row>
    <row r="6" spans="2:9" ht="76.5" x14ac:dyDescent="0.2">
      <c r="B6" s="63" t="s">
        <v>172</v>
      </c>
      <c r="C6" s="63" t="s">
        <v>171</v>
      </c>
      <c r="D6" s="63" t="s">
        <v>170</v>
      </c>
      <c r="E6" s="63" t="s">
        <v>169</v>
      </c>
      <c r="F6" s="63" t="s">
        <v>168</v>
      </c>
      <c r="G6" s="63" t="s">
        <v>167</v>
      </c>
      <c r="H6" s="63" t="s">
        <v>166</v>
      </c>
      <c r="I6" s="63" t="s">
        <v>165</v>
      </c>
    </row>
    <row r="7" spans="2:9" ht="13.5" thickBot="1" x14ac:dyDescent="0.25">
      <c r="B7" s="62" t="s">
        <v>164</v>
      </c>
      <c r="C7" s="62" t="s">
        <v>163</v>
      </c>
      <c r="D7" s="62" t="s">
        <v>162</v>
      </c>
      <c r="E7" s="62" t="s">
        <v>161</v>
      </c>
      <c r="F7" s="62" t="s">
        <v>160</v>
      </c>
      <c r="G7" s="62" t="s">
        <v>159</v>
      </c>
      <c r="H7" s="62" t="s">
        <v>158</v>
      </c>
      <c r="I7" s="62" t="s">
        <v>157</v>
      </c>
    </row>
    <row r="8" spans="2:9" ht="12.75" customHeight="1" x14ac:dyDescent="0.2">
      <c r="B8" s="58" t="s">
        <v>156</v>
      </c>
      <c r="C8" s="43">
        <f>C9+C13</f>
        <v>0</v>
      </c>
      <c r="D8" s="43">
        <f>D9+D13</f>
        <v>0</v>
      </c>
      <c r="E8" s="43">
        <f>E9+E13</f>
        <v>0</v>
      </c>
      <c r="F8" s="43">
        <f>F9+F13</f>
        <v>0</v>
      </c>
      <c r="G8" s="43">
        <f>G9+G13</f>
        <v>0</v>
      </c>
      <c r="H8" s="43">
        <f>H9+H13</f>
        <v>0</v>
      </c>
      <c r="I8" s="43">
        <f>I9+I13</f>
        <v>0</v>
      </c>
    </row>
    <row r="9" spans="2:9" ht="12.75" customHeight="1" x14ac:dyDescent="0.2">
      <c r="B9" s="58" t="s">
        <v>155</v>
      </c>
      <c r="C9" s="43">
        <f>SUM(C10:C12)</f>
        <v>0</v>
      </c>
      <c r="D9" s="43">
        <f>SUM(D10:D12)</f>
        <v>0</v>
      </c>
      <c r="E9" s="43">
        <f>SUM(E10:E12)</f>
        <v>0</v>
      </c>
      <c r="F9" s="43">
        <f>SUM(F10:F12)</f>
        <v>0</v>
      </c>
      <c r="G9" s="43">
        <f>SUM(G10:G12)</f>
        <v>0</v>
      </c>
      <c r="H9" s="43">
        <f>SUM(H10:H12)</f>
        <v>0</v>
      </c>
      <c r="I9" s="43">
        <f>SUM(I10:I12)</f>
        <v>0</v>
      </c>
    </row>
    <row r="10" spans="2:9" x14ac:dyDescent="0.2">
      <c r="B10" s="61" t="s">
        <v>154</v>
      </c>
      <c r="C10" s="43">
        <v>0</v>
      </c>
      <c r="D10" s="43">
        <v>0</v>
      </c>
      <c r="E10" s="43">
        <v>0</v>
      </c>
      <c r="F10" s="43"/>
      <c r="G10" s="41">
        <v>0</v>
      </c>
      <c r="H10" s="43">
        <v>0</v>
      </c>
      <c r="I10" s="43">
        <v>0</v>
      </c>
    </row>
    <row r="11" spans="2:9" x14ac:dyDescent="0.2">
      <c r="B11" s="61" t="s">
        <v>153</v>
      </c>
      <c r="C11" s="41">
        <v>0</v>
      </c>
      <c r="D11" s="41">
        <v>0</v>
      </c>
      <c r="E11" s="41">
        <v>0</v>
      </c>
      <c r="F11" s="41"/>
      <c r="G11" s="41">
        <v>0</v>
      </c>
      <c r="H11" s="41">
        <v>0</v>
      </c>
      <c r="I11" s="41">
        <v>0</v>
      </c>
    </row>
    <row r="12" spans="2:9" x14ac:dyDescent="0.2">
      <c r="B12" s="61" t="s">
        <v>152</v>
      </c>
      <c r="C12" s="41">
        <v>0</v>
      </c>
      <c r="D12" s="41">
        <v>0</v>
      </c>
      <c r="E12" s="41">
        <v>0</v>
      </c>
      <c r="F12" s="41"/>
      <c r="G12" s="41">
        <v>0</v>
      </c>
      <c r="H12" s="41">
        <v>0</v>
      </c>
      <c r="I12" s="41">
        <v>0</v>
      </c>
    </row>
    <row r="13" spans="2:9" ht="12.75" customHeight="1" x14ac:dyDescent="0.2">
      <c r="B13" s="58" t="s">
        <v>151</v>
      </c>
      <c r="C13" s="43">
        <f>SUM(C14:C16)</f>
        <v>0</v>
      </c>
      <c r="D13" s="43">
        <f>SUM(D14:D16)</f>
        <v>0</v>
      </c>
      <c r="E13" s="43">
        <f>SUM(E14:E16)</f>
        <v>0</v>
      </c>
      <c r="F13" s="43">
        <f>SUM(F14:F16)</f>
        <v>0</v>
      </c>
      <c r="G13" s="43">
        <f>SUM(G14:G16)</f>
        <v>0</v>
      </c>
      <c r="H13" s="43">
        <f>SUM(H14:H16)</f>
        <v>0</v>
      </c>
      <c r="I13" s="43">
        <f>SUM(I14:I16)</f>
        <v>0</v>
      </c>
    </row>
    <row r="14" spans="2:9" x14ac:dyDescent="0.2">
      <c r="B14" s="61" t="s">
        <v>150</v>
      </c>
      <c r="C14" s="43">
        <v>0</v>
      </c>
      <c r="D14" s="43">
        <v>0</v>
      </c>
      <c r="E14" s="43">
        <v>0</v>
      </c>
      <c r="F14" s="43"/>
      <c r="G14" s="41">
        <v>0</v>
      </c>
      <c r="H14" s="43">
        <v>0</v>
      </c>
      <c r="I14" s="43">
        <v>0</v>
      </c>
    </row>
    <row r="15" spans="2:9" x14ac:dyDescent="0.2">
      <c r="B15" s="61" t="s">
        <v>149</v>
      </c>
      <c r="C15" s="41">
        <v>0</v>
      </c>
      <c r="D15" s="41">
        <v>0</v>
      </c>
      <c r="E15" s="41">
        <v>0</v>
      </c>
      <c r="F15" s="41"/>
      <c r="G15" s="41">
        <v>0</v>
      </c>
      <c r="H15" s="41">
        <v>0</v>
      </c>
      <c r="I15" s="41">
        <v>0</v>
      </c>
    </row>
    <row r="16" spans="2:9" x14ac:dyDescent="0.2">
      <c r="B16" s="61" t="s">
        <v>148</v>
      </c>
      <c r="C16" s="41">
        <v>0</v>
      </c>
      <c r="D16" s="41">
        <v>0</v>
      </c>
      <c r="E16" s="41">
        <v>0</v>
      </c>
      <c r="F16" s="41"/>
      <c r="G16" s="41">
        <v>0</v>
      </c>
      <c r="H16" s="41">
        <v>0</v>
      </c>
      <c r="I16" s="41">
        <v>0</v>
      </c>
    </row>
    <row r="17" spans="2:9" x14ac:dyDescent="0.2">
      <c r="B17" s="58" t="s">
        <v>147</v>
      </c>
      <c r="C17" s="43">
        <v>212164883.09</v>
      </c>
      <c r="D17" s="59">
        <v>186107718.45000002</v>
      </c>
      <c r="E17" s="59">
        <f>+[1]Page1!$G$821</f>
        <v>229096894.98000002</v>
      </c>
      <c r="F17" s="59"/>
      <c r="G17" s="60">
        <f>+C17+D17-E17</f>
        <v>169175706.56</v>
      </c>
      <c r="H17" s="59"/>
      <c r="I17" s="59"/>
    </row>
    <row r="18" spans="2:9" x14ac:dyDescent="0.2">
      <c r="B18" s="42"/>
      <c r="C18" s="41"/>
      <c r="D18" s="41"/>
      <c r="E18" s="41"/>
      <c r="F18" s="41"/>
      <c r="G18" s="41"/>
      <c r="H18" s="41"/>
      <c r="I18" s="41"/>
    </row>
    <row r="19" spans="2:9" ht="12.75" customHeight="1" x14ac:dyDescent="0.2">
      <c r="B19" s="55" t="s">
        <v>146</v>
      </c>
      <c r="C19" s="43">
        <f>C8+C17</f>
        <v>212164883.09</v>
      </c>
      <c r="D19" s="43">
        <f>D8+D17</f>
        <v>186107718.45000002</v>
      </c>
      <c r="E19" s="43">
        <f>E8+E17</f>
        <v>229096894.98000002</v>
      </c>
      <c r="F19" s="43">
        <f>F8+F17</f>
        <v>0</v>
      </c>
      <c r="G19" s="43">
        <f>G8+G17</f>
        <v>169175706.56</v>
      </c>
      <c r="H19" s="43">
        <f>H8+H17</f>
        <v>0</v>
      </c>
      <c r="I19" s="43">
        <f>I8+I17</f>
        <v>0</v>
      </c>
    </row>
    <row r="20" spans="2:9" x14ac:dyDescent="0.2">
      <c r="B20" s="58"/>
      <c r="C20" s="43"/>
      <c r="D20" s="43"/>
      <c r="E20" s="43"/>
      <c r="F20" s="43"/>
      <c r="G20" s="43"/>
      <c r="H20" s="43"/>
      <c r="I20" s="43"/>
    </row>
    <row r="21" spans="2:9" ht="12.75" customHeight="1" x14ac:dyDescent="0.2">
      <c r="B21" s="58" t="s">
        <v>145</v>
      </c>
      <c r="C21" s="43">
        <f>SUM(C22:C24)</f>
        <v>0</v>
      </c>
      <c r="D21" s="43">
        <f>SUM(D22:D24)</f>
        <v>0</v>
      </c>
      <c r="E21" s="43">
        <f>SUM(E22:E24)</f>
        <v>0</v>
      </c>
      <c r="F21" s="43">
        <f>SUM(F22:F24)</f>
        <v>0</v>
      </c>
      <c r="G21" s="43">
        <f>SUM(G22:G24)</f>
        <v>0</v>
      </c>
      <c r="H21" s="43">
        <f>SUM(H22:H24)</f>
        <v>0</v>
      </c>
      <c r="I21" s="43">
        <f>SUM(I22:I24)</f>
        <v>0</v>
      </c>
    </row>
    <row r="22" spans="2:9" ht="12.75" customHeight="1" x14ac:dyDescent="0.2">
      <c r="B22" s="42" t="s">
        <v>144</v>
      </c>
      <c r="C22" s="41"/>
      <c r="D22" s="41"/>
      <c r="E22" s="41"/>
      <c r="F22" s="41"/>
      <c r="G22" s="41">
        <f>C22+D22-E22+F22</f>
        <v>0</v>
      </c>
      <c r="H22" s="41"/>
      <c r="I22" s="41"/>
    </row>
    <row r="23" spans="2:9" ht="12.75" customHeight="1" x14ac:dyDescent="0.2">
      <c r="B23" s="42" t="s">
        <v>143</v>
      </c>
      <c r="C23" s="41"/>
      <c r="D23" s="41"/>
      <c r="E23" s="41"/>
      <c r="F23" s="41"/>
      <c r="G23" s="41">
        <f>C23+D23-E23+F23</f>
        <v>0</v>
      </c>
      <c r="H23" s="41"/>
      <c r="I23" s="41"/>
    </row>
    <row r="24" spans="2:9" ht="12.75" customHeight="1" x14ac:dyDescent="0.2">
      <c r="B24" s="42" t="s">
        <v>142</v>
      </c>
      <c r="C24" s="41"/>
      <c r="D24" s="41"/>
      <c r="E24" s="41"/>
      <c r="F24" s="41"/>
      <c r="G24" s="41">
        <f>C24+D24-E24+F24</f>
        <v>0</v>
      </c>
      <c r="H24" s="41"/>
      <c r="I24" s="41"/>
    </row>
    <row r="25" spans="2:9" x14ac:dyDescent="0.2">
      <c r="B25" s="57"/>
      <c r="C25" s="56"/>
      <c r="D25" s="56"/>
      <c r="E25" s="56"/>
      <c r="F25" s="56"/>
      <c r="G25" s="56"/>
      <c r="H25" s="56"/>
      <c r="I25" s="56"/>
    </row>
    <row r="26" spans="2:9" ht="25.5" x14ac:dyDescent="0.2">
      <c r="B26" s="55" t="s">
        <v>141</v>
      </c>
      <c r="C26" s="43">
        <f>SUM(C27:C29)</f>
        <v>0</v>
      </c>
      <c r="D26" s="43">
        <f>SUM(D27:D29)</f>
        <v>0</v>
      </c>
      <c r="E26" s="43">
        <f>SUM(E27:E29)</f>
        <v>0</v>
      </c>
      <c r="F26" s="43">
        <f>SUM(F27:F29)</f>
        <v>0</v>
      </c>
      <c r="G26" s="43">
        <f>SUM(G27:G29)</f>
        <v>0</v>
      </c>
      <c r="H26" s="43">
        <f>SUM(H27:H29)</f>
        <v>0</v>
      </c>
      <c r="I26" s="43">
        <f>SUM(I27:I29)</f>
        <v>0</v>
      </c>
    </row>
    <row r="27" spans="2:9" ht="12.75" customHeight="1" x14ac:dyDescent="0.2">
      <c r="B27" s="42" t="s">
        <v>140</v>
      </c>
      <c r="C27" s="41"/>
      <c r="D27" s="41"/>
      <c r="E27" s="41"/>
      <c r="F27" s="41"/>
      <c r="G27" s="41">
        <f>C27+D27-E27+F27</f>
        <v>0</v>
      </c>
      <c r="H27" s="41"/>
      <c r="I27" s="41"/>
    </row>
    <row r="28" spans="2:9" ht="12.75" customHeight="1" x14ac:dyDescent="0.2">
      <c r="B28" s="42" t="s">
        <v>139</v>
      </c>
      <c r="C28" s="41"/>
      <c r="D28" s="41"/>
      <c r="E28" s="41"/>
      <c r="F28" s="41"/>
      <c r="G28" s="41">
        <f>C28+D28-E28+F28</f>
        <v>0</v>
      </c>
      <c r="H28" s="41"/>
      <c r="I28" s="41"/>
    </row>
    <row r="29" spans="2:9" ht="12.75" customHeight="1" x14ac:dyDescent="0.2">
      <c r="B29" s="42" t="s">
        <v>138</v>
      </c>
      <c r="C29" s="41"/>
      <c r="D29" s="41"/>
      <c r="E29" s="41"/>
      <c r="F29" s="41"/>
      <c r="G29" s="41">
        <f>C29+D29-E29+F29</f>
        <v>0</v>
      </c>
      <c r="H29" s="41"/>
      <c r="I29" s="41"/>
    </row>
    <row r="30" spans="2:9" ht="13.5" thickBot="1" x14ac:dyDescent="0.25">
      <c r="B30" s="54"/>
      <c r="C30" s="53"/>
      <c r="D30" s="53"/>
      <c r="E30" s="53"/>
      <c r="F30" s="53"/>
      <c r="G30" s="53"/>
      <c r="H30" s="53"/>
      <c r="I30" s="53"/>
    </row>
    <row r="31" spans="2:9" ht="18.75" customHeight="1" x14ac:dyDescent="0.2">
      <c r="B31" s="52" t="s">
        <v>137</v>
      </c>
      <c r="C31" s="52"/>
      <c r="D31" s="52"/>
      <c r="E31" s="52"/>
      <c r="F31" s="52"/>
      <c r="G31" s="52"/>
      <c r="H31" s="52"/>
      <c r="I31" s="52"/>
    </row>
    <row r="32" spans="2:9" x14ac:dyDescent="0.2">
      <c r="B32" s="51" t="s">
        <v>136</v>
      </c>
      <c r="C32" s="38"/>
      <c r="D32" s="50"/>
      <c r="E32" s="50"/>
      <c r="F32" s="50"/>
      <c r="G32" s="50"/>
      <c r="H32" s="50"/>
      <c r="I32" s="50"/>
    </row>
    <row r="33" spans="2:9" ht="13.5" thickBot="1" x14ac:dyDescent="0.25">
      <c r="B33" s="49"/>
      <c r="C33" s="38"/>
      <c r="D33" s="38"/>
      <c r="E33" s="38"/>
      <c r="F33" s="38"/>
      <c r="G33" s="38"/>
      <c r="H33" s="38"/>
      <c r="I33" s="38"/>
    </row>
    <row r="34" spans="2:9" ht="38.25" customHeight="1" x14ac:dyDescent="0.2">
      <c r="B34" s="48" t="s">
        <v>135</v>
      </c>
      <c r="C34" s="48" t="s">
        <v>134</v>
      </c>
      <c r="D34" s="48" t="s">
        <v>133</v>
      </c>
      <c r="E34" s="47" t="s">
        <v>132</v>
      </c>
      <c r="F34" s="48" t="s">
        <v>131</v>
      </c>
      <c r="G34" s="47" t="s">
        <v>130</v>
      </c>
      <c r="H34" s="38"/>
      <c r="I34" s="38"/>
    </row>
    <row r="35" spans="2:9" ht="15.75" customHeight="1" thickBot="1" x14ac:dyDescent="0.25">
      <c r="B35" s="46"/>
      <c r="C35" s="46"/>
      <c r="D35" s="46"/>
      <c r="E35" s="45" t="s">
        <v>129</v>
      </c>
      <c r="F35" s="46"/>
      <c r="G35" s="45" t="s">
        <v>128</v>
      </c>
      <c r="H35" s="38"/>
      <c r="I35" s="38"/>
    </row>
    <row r="36" spans="2:9" x14ac:dyDescent="0.2">
      <c r="B36" s="44" t="s">
        <v>127</v>
      </c>
      <c r="C36" s="43">
        <f>SUM(C37:C39)</f>
        <v>0</v>
      </c>
      <c r="D36" s="43">
        <f>SUM(D37:D39)</f>
        <v>0</v>
      </c>
      <c r="E36" s="43">
        <f>SUM(E37:E39)</f>
        <v>0</v>
      </c>
      <c r="F36" s="43">
        <f>SUM(F37:F39)</f>
        <v>0</v>
      </c>
      <c r="G36" s="43">
        <f>SUM(G37:G39)</f>
        <v>0</v>
      </c>
      <c r="H36" s="38"/>
      <c r="I36" s="38"/>
    </row>
    <row r="37" spans="2:9" x14ac:dyDescent="0.2">
      <c r="B37" s="42" t="s">
        <v>126</v>
      </c>
      <c r="C37" s="41"/>
      <c r="D37" s="41"/>
      <c r="E37" s="41"/>
      <c r="F37" s="41"/>
      <c r="G37" s="41"/>
      <c r="H37" s="38"/>
      <c r="I37" s="38"/>
    </row>
    <row r="38" spans="2:9" x14ac:dyDescent="0.2">
      <c r="B38" s="42" t="s">
        <v>125</v>
      </c>
      <c r="C38" s="41"/>
      <c r="D38" s="41"/>
      <c r="E38" s="41"/>
      <c r="F38" s="41"/>
      <c r="G38" s="41"/>
      <c r="H38" s="38"/>
      <c r="I38" s="38"/>
    </row>
    <row r="39" spans="2:9" ht="13.5" thickBot="1" x14ac:dyDescent="0.25">
      <c r="B39" s="40" t="s">
        <v>124</v>
      </c>
      <c r="C39" s="39"/>
      <c r="D39" s="39"/>
      <c r="E39" s="39"/>
      <c r="F39" s="39"/>
      <c r="G39" s="39"/>
      <c r="H39" s="38"/>
      <c r="I39" s="38"/>
    </row>
  </sheetData>
  <mergeCells count="9">
    <mergeCell ref="B34:B35"/>
    <mergeCell ref="C34:C35"/>
    <mergeCell ref="D34:D35"/>
    <mergeCell ref="F34:F35"/>
    <mergeCell ref="B31:I31"/>
    <mergeCell ref="B2:I2"/>
    <mergeCell ref="B3:I3"/>
    <mergeCell ref="B4:I4"/>
    <mergeCell ref="B5:I5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A41DA-43CC-4051-9519-E4A5E514CEDB}">
  <sheetPr>
    <pageSetUpPr fitToPage="1"/>
  </sheetPr>
  <dimension ref="B1:L22"/>
  <sheetViews>
    <sheetView workbookViewId="0">
      <selection activeCell="K25" sqref="K2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69" t="s">
        <v>120</v>
      </c>
      <c r="C2" s="68"/>
      <c r="D2" s="68"/>
      <c r="E2" s="68"/>
      <c r="F2" s="68"/>
      <c r="G2" s="68"/>
      <c r="H2" s="68"/>
      <c r="I2" s="68"/>
      <c r="J2" s="68"/>
      <c r="K2" s="68"/>
      <c r="L2" s="67"/>
    </row>
    <row r="3" spans="2:12" ht="15.75" thickBot="1" x14ac:dyDescent="0.3">
      <c r="B3" s="66" t="s">
        <v>201</v>
      </c>
      <c r="C3" s="65"/>
      <c r="D3" s="65"/>
      <c r="E3" s="65"/>
      <c r="F3" s="65"/>
      <c r="G3" s="65"/>
      <c r="H3" s="65"/>
      <c r="I3" s="65"/>
      <c r="J3" s="65"/>
      <c r="K3" s="65"/>
      <c r="L3" s="64"/>
    </row>
    <row r="4" spans="2:12" ht="15.75" thickBot="1" x14ac:dyDescent="0.3">
      <c r="B4" s="66" t="s">
        <v>173</v>
      </c>
      <c r="C4" s="65"/>
      <c r="D4" s="65"/>
      <c r="E4" s="65"/>
      <c r="F4" s="65"/>
      <c r="G4" s="65"/>
      <c r="H4" s="65"/>
      <c r="I4" s="65"/>
      <c r="J4" s="65"/>
      <c r="K4" s="65"/>
      <c r="L4" s="64"/>
    </row>
    <row r="5" spans="2:12" ht="15.75" thickBot="1" x14ac:dyDescent="0.3">
      <c r="B5" s="66" t="s">
        <v>1</v>
      </c>
      <c r="C5" s="65"/>
      <c r="D5" s="65"/>
      <c r="E5" s="65"/>
      <c r="F5" s="65"/>
      <c r="G5" s="65"/>
      <c r="H5" s="65"/>
      <c r="I5" s="65"/>
      <c r="J5" s="65"/>
      <c r="K5" s="65"/>
      <c r="L5" s="64"/>
    </row>
    <row r="6" spans="2:12" ht="102" x14ac:dyDescent="0.25">
      <c r="B6" s="78" t="s">
        <v>200</v>
      </c>
      <c r="C6" s="77" t="s">
        <v>199</v>
      </c>
      <c r="D6" s="77" t="s">
        <v>198</v>
      </c>
      <c r="E6" s="77" t="s">
        <v>197</v>
      </c>
      <c r="F6" s="77" t="s">
        <v>196</v>
      </c>
      <c r="G6" s="77" t="s">
        <v>195</v>
      </c>
      <c r="H6" s="77" t="s">
        <v>194</v>
      </c>
      <c r="I6" s="77" t="s">
        <v>193</v>
      </c>
      <c r="J6" s="77" t="s">
        <v>192</v>
      </c>
      <c r="K6" s="77" t="s">
        <v>191</v>
      </c>
      <c r="L6" s="77" t="s">
        <v>190</v>
      </c>
    </row>
    <row r="7" spans="2:12" ht="15.75" thickBot="1" x14ac:dyDescent="0.3">
      <c r="B7" s="62" t="s">
        <v>164</v>
      </c>
      <c r="C7" s="62" t="s">
        <v>163</v>
      </c>
      <c r="D7" s="62" t="s">
        <v>162</v>
      </c>
      <c r="E7" s="62" t="s">
        <v>161</v>
      </c>
      <c r="F7" s="62" t="s">
        <v>160</v>
      </c>
      <c r="G7" s="62" t="s">
        <v>189</v>
      </c>
      <c r="H7" s="62" t="s">
        <v>158</v>
      </c>
      <c r="I7" s="62" t="s">
        <v>157</v>
      </c>
      <c r="J7" s="62" t="s">
        <v>188</v>
      </c>
      <c r="K7" s="62" t="s">
        <v>187</v>
      </c>
      <c r="L7" s="62" t="s">
        <v>186</v>
      </c>
    </row>
    <row r="8" spans="2:12" x14ac:dyDescent="0.25">
      <c r="B8" s="76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2:12" ht="25.5" x14ac:dyDescent="0.25">
      <c r="B9" s="72" t="s">
        <v>185</v>
      </c>
      <c r="C9" s="43">
        <f>SUM(C10:C13)</f>
        <v>0</v>
      </c>
      <c r="D9" s="43">
        <f>SUM(D10:D13)</f>
        <v>0</v>
      </c>
      <c r="E9" s="43">
        <f>SUM(E10:E13)</f>
        <v>0</v>
      </c>
      <c r="F9" s="43">
        <f>SUM(F10:F13)</f>
        <v>0</v>
      </c>
      <c r="G9" s="43">
        <f>SUM(G10:G13)</f>
        <v>0</v>
      </c>
      <c r="H9" s="43">
        <f>SUM(H10:H13)</f>
        <v>0</v>
      </c>
      <c r="I9" s="43">
        <f>SUM(I10:I13)</f>
        <v>0</v>
      </c>
      <c r="J9" s="43">
        <f>SUM(J10:J13)</f>
        <v>0</v>
      </c>
      <c r="K9" s="43">
        <f>SUM(K10:K13)</f>
        <v>0</v>
      </c>
      <c r="L9" s="43">
        <f>SUM(L10:L13)</f>
        <v>0</v>
      </c>
    </row>
    <row r="10" spans="2:12" x14ac:dyDescent="0.25">
      <c r="B10" s="74" t="s">
        <v>184</v>
      </c>
      <c r="C10" s="41"/>
      <c r="D10" s="41"/>
      <c r="E10" s="41"/>
      <c r="F10" s="41"/>
      <c r="G10" s="41"/>
      <c r="H10" s="41"/>
      <c r="I10" s="41"/>
      <c r="J10" s="41"/>
      <c r="K10" s="41"/>
      <c r="L10" s="41">
        <f>F10-K10</f>
        <v>0</v>
      </c>
    </row>
    <row r="11" spans="2:12" x14ac:dyDescent="0.25">
      <c r="B11" s="74" t="s">
        <v>183</v>
      </c>
      <c r="C11" s="41"/>
      <c r="D11" s="41"/>
      <c r="E11" s="41"/>
      <c r="F11" s="41"/>
      <c r="G11" s="41"/>
      <c r="H11" s="41"/>
      <c r="I11" s="41"/>
      <c r="J11" s="41"/>
      <c r="K11" s="41"/>
      <c r="L11" s="41">
        <f>F11-K11</f>
        <v>0</v>
      </c>
    </row>
    <row r="12" spans="2:12" x14ac:dyDescent="0.25">
      <c r="B12" s="74" t="s">
        <v>182</v>
      </c>
      <c r="C12" s="41"/>
      <c r="D12" s="41"/>
      <c r="E12" s="41"/>
      <c r="F12" s="41"/>
      <c r="G12" s="41"/>
      <c r="H12" s="41"/>
      <c r="I12" s="41"/>
      <c r="J12" s="41"/>
      <c r="K12" s="41"/>
      <c r="L12" s="41">
        <f>F12-K12</f>
        <v>0</v>
      </c>
    </row>
    <row r="13" spans="2:12" x14ac:dyDescent="0.25">
      <c r="B13" s="74" t="s">
        <v>181</v>
      </c>
      <c r="C13" s="41"/>
      <c r="D13" s="41"/>
      <c r="E13" s="41"/>
      <c r="F13" s="41"/>
      <c r="G13" s="41"/>
      <c r="H13" s="41"/>
      <c r="I13" s="41"/>
      <c r="J13" s="41"/>
      <c r="K13" s="41"/>
      <c r="L13" s="41">
        <f>F13-K13</f>
        <v>0</v>
      </c>
    </row>
    <row r="14" spans="2:12" x14ac:dyDescent="0.25">
      <c r="B14" s="73"/>
      <c r="C14" s="41"/>
      <c r="D14" s="41"/>
      <c r="E14" s="41"/>
      <c r="F14" s="41"/>
      <c r="G14" s="41"/>
      <c r="H14" s="41"/>
      <c r="I14" s="41"/>
      <c r="J14" s="41"/>
      <c r="K14" s="41"/>
      <c r="L14" s="41">
        <f>F14-K14</f>
        <v>0</v>
      </c>
    </row>
    <row r="15" spans="2:12" x14ac:dyDescent="0.25">
      <c r="B15" s="72" t="s">
        <v>180</v>
      </c>
      <c r="C15" s="43">
        <f>SUM(C16:C19)</f>
        <v>0</v>
      </c>
      <c r="D15" s="43">
        <f>SUM(D16:D19)</f>
        <v>0</v>
      </c>
      <c r="E15" s="43">
        <f>SUM(E16:E19)</f>
        <v>0</v>
      </c>
      <c r="F15" s="43">
        <f>SUM(F16:F19)</f>
        <v>0</v>
      </c>
      <c r="G15" s="43">
        <f>SUM(G16:G19)</f>
        <v>0</v>
      </c>
      <c r="H15" s="43">
        <f>SUM(H16:H19)</f>
        <v>0</v>
      </c>
      <c r="I15" s="43">
        <f>SUM(I16:I19)</f>
        <v>0</v>
      </c>
      <c r="J15" s="43">
        <f>SUM(J16:J19)</f>
        <v>0</v>
      </c>
      <c r="K15" s="43">
        <f>SUM(K16:K19)</f>
        <v>0</v>
      </c>
      <c r="L15" s="43">
        <f>SUM(L16:L19)</f>
        <v>0</v>
      </c>
    </row>
    <row r="16" spans="2:12" x14ac:dyDescent="0.25">
      <c r="B16" s="74" t="s">
        <v>179</v>
      </c>
      <c r="C16" s="41"/>
      <c r="D16" s="41"/>
      <c r="E16" s="41"/>
      <c r="F16" s="41"/>
      <c r="G16" s="41"/>
      <c r="H16" s="41"/>
      <c r="I16" s="41"/>
      <c r="J16" s="41"/>
      <c r="K16" s="41"/>
      <c r="L16" s="41">
        <f>F16-K16</f>
        <v>0</v>
      </c>
    </row>
    <row r="17" spans="2:12" x14ac:dyDescent="0.25">
      <c r="B17" s="74" t="s">
        <v>178</v>
      </c>
      <c r="C17" s="41"/>
      <c r="D17" s="41"/>
      <c r="E17" s="41"/>
      <c r="F17" s="41"/>
      <c r="G17" s="41"/>
      <c r="H17" s="41"/>
      <c r="I17" s="41"/>
      <c r="J17" s="41"/>
      <c r="K17" s="41"/>
      <c r="L17" s="41">
        <f>F17-K17</f>
        <v>0</v>
      </c>
    </row>
    <row r="18" spans="2:12" x14ac:dyDescent="0.25">
      <c r="B18" s="74" t="s">
        <v>177</v>
      </c>
      <c r="C18" s="41"/>
      <c r="D18" s="41"/>
      <c r="E18" s="41"/>
      <c r="F18" s="41"/>
      <c r="G18" s="41"/>
      <c r="H18" s="41"/>
      <c r="I18" s="41"/>
      <c r="J18" s="41"/>
      <c r="K18" s="41"/>
      <c r="L18" s="41">
        <f>F18-K18</f>
        <v>0</v>
      </c>
    </row>
    <row r="19" spans="2:12" x14ac:dyDescent="0.25">
      <c r="B19" s="74" t="s">
        <v>176</v>
      </c>
      <c r="C19" s="41"/>
      <c r="D19" s="41"/>
      <c r="E19" s="41"/>
      <c r="F19" s="41"/>
      <c r="G19" s="41"/>
      <c r="H19" s="41"/>
      <c r="I19" s="41"/>
      <c r="J19" s="41"/>
      <c r="K19" s="41"/>
      <c r="L19" s="41">
        <f>F19-K19</f>
        <v>0</v>
      </c>
    </row>
    <row r="20" spans="2:12" x14ac:dyDescent="0.25">
      <c r="B20" s="73"/>
      <c r="C20" s="41"/>
      <c r="D20" s="41"/>
      <c r="E20" s="41"/>
      <c r="F20" s="41"/>
      <c r="G20" s="41"/>
      <c r="H20" s="41"/>
      <c r="I20" s="41"/>
      <c r="J20" s="41"/>
      <c r="K20" s="41"/>
      <c r="L20" s="41">
        <f>F20-K20</f>
        <v>0</v>
      </c>
    </row>
    <row r="21" spans="2:12" ht="38.25" x14ac:dyDescent="0.25">
      <c r="B21" s="72" t="s">
        <v>175</v>
      </c>
      <c r="C21" s="43">
        <f>C9+C15</f>
        <v>0</v>
      </c>
      <c r="D21" s="43">
        <f>D9+D15</f>
        <v>0</v>
      </c>
      <c r="E21" s="43">
        <f>E9+E15</f>
        <v>0</v>
      </c>
      <c r="F21" s="43">
        <f>F9+F15</f>
        <v>0</v>
      </c>
      <c r="G21" s="43">
        <f>G9+G15</f>
        <v>0</v>
      </c>
      <c r="H21" s="43">
        <f>H9+H15</f>
        <v>0</v>
      </c>
      <c r="I21" s="43">
        <f>I9+I15</f>
        <v>0</v>
      </c>
      <c r="J21" s="43">
        <f>J9+J15</f>
        <v>0</v>
      </c>
      <c r="K21" s="43">
        <f>K9+K15</f>
        <v>0</v>
      </c>
      <c r="L21" s="43">
        <f>L9+L15</f>
        <v>0</v>
      </c>
    </row>
    <row r="22" spans="2:12" ht="15.75" thickBot="1" x14ac:dyDescent="0.3">
      <c r="B22" s="71"/>
      <c r="C22" s="70"/>
      <c r="D22" s="70"/>
      <c r="E22" s="70"/>
      <c r="F22" s="70"/>
      <c r="G22" s="70"/>
      <c r="H22" s="70"/>
      <c r="I22" s="70"/>
      <c r="J22" s="70"/>
      <c r="K22" s="70"/>
      <c r="L22" s="70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718AE-31D7-4E45-A27F-92EAF6341B81}">
  <sheetPr>
    <pageSetUpPr fitToPage="1"/>
  </sheetPr>
  <dimension ref="B1:E85"/>
  <sheetViews>
    <sheetView workbookViewId="0">
      <pane ySplit="8" topLeftCell="A84" activePane="bottomLeft" state="frozen"/>
      <selection pane="bottomLeft" activeCell="G84" sqref="G84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28" t="s">
        <v>120</v>
      </c>
      <c r="C2" s="29"/>
      <c r="D2" s="29"/>
      <c r="E2" s="30"/>
    </row>
    <row r="3" spans="2:5" x14ac:dyDescent="0.2">
      <c r="B3" s="126" t="s">
        <v>243</v>
      </c>
      <c r="C3" s="125"/>
      <c r="D3" s="125"/>
      <c r="E3" s="124"/>
    </row>
    <row r="4" spans="2:5" x14ac:dyDescent="0.2">
      <c r="B4" s="126" t="s">
        <v>173</v>
      </c>
      <c r="C4" s="125"/>
      <c r="D4" s="125"/>
      <c r="E4" s="124"/>
    </row>
    <row r="5" spans="2:5" ht="13.5" thickBot="1" x14ac:dyDescent="0.25">
      <c r="B5" s="123" t="s">
        <v>1</v>
      </c>
      <c r="C5" s="122"/>
      <c r="D5" s="122"/>
      <c r="E5" s="121"/>
    </row>
    <row r="6" spans="2:5" ht="13.5" thickBot="1" x14ac:dyDescent="0.25">
      <c r="B6" s="120"/>
      <c r="C6" s="120"/>
      <c r="D6" s="120"/>
      <c r="E6" s="120"/>
    </row>
    <row r="7" spans="2:5" x14ac:dyDescent="0.2">
      <c r="B7" s="119" t="s">
        <v>2</v>
      </c>
      <c r="C7" s="26" t="s">
        <v>224</v>
      </c>
      <c r="D7" s="118" t="s">
        <v>212</v>
      </c>
      <c r="E7" s="26" t="s">
        <v>211</v>
      </c>
    </row>
    <row r="8" spans="2:5" ht="13.5" thickBot="1" x14ac:dyDescent="0.25">
      <c r="B8" s="117"/>
      <c r="C8" s="27" t="s">
        <v>242</v>
      </c>
      <c r="D8" s="116"/>
      <c r="E8" s="27" t="s">
        <v>241</v>
      </c>
    </row>
    <row r="9" spans="2:5" x14ac:dyDescent="0.2">
      <c r="B9" s="105" t="s">
        <v>240</v>
      </c>
      <c r="C9" s="104">
        <f>SUM(C10:C12)</f>
        <v>264094556</v>
      </c>
      <c r="D9" s="104">
        <f>SUM(D10:D12)</f>
        <v>103037817.13</v>
      </c>
      <c r="E9" s="104">
        <f>SUM(E10:E12)</f>
        <v>103037770.27</v>
      </c>
    </row>
    <row r="10" spans="2:5" x14ac:dyDescent="0.2">
      <c r="B10" s="108" t="s">
        <v>239</v>
      </c>
      <c r="C10" s="106">
        <v>10589875</v>
      </c>
      <c r="D10" s="106">
        <v>8173687.9100000001</v>
      </c>
      <c r="E10" s="106">
        <v>8173641.0499999998</v>
      </c>
    </row>
    <row r="11" spans="2:5" x14ac:dyDescent="0.2">
      <c r="B11" s="108" t="s">
        <v>209</v>
      </c>
      <c r="C11" s="106">
        <v>253504681</v>
      </c>
      <c r="D11" s="106">
        <v>94864129.219999999</v>
      </c>
      <c r="E11" s="106">
        <v>94864129.219999999</v>
      </c>
    </row>
    <row r="12" spans="2:5" x14ac:dyDescent="0.2">
      <c r="B12" s="108" t="s">
        <v>238</v>
      </c>
      <c r="C12" s="106">
        <f>C48</f>
        <v>0</v>
      </c>
      <c r="D12" s="106">
        <f>D48</f>
        <v>0</v>
      </c>
      <c r="E12" s="106">
        <f>E48</f>
        <v>0</v>
      </c>
    </row>
    <row r="13" spans="2:5" x14ac:dyDescent="0.2">
      <c r="B13" s="105"/>
      <c r="C13" s="106"/>
      <c r="D13" s="106"/>
      <c r="E13" s="106"/>
    </row>
    <row r="14" spans="2:5" ht="15" x14ac:dyDescent="0.2">
      <c r="B14" s="105" t="s">
        <v>237</v>
      </c>
      <c r="C14" s="104">
        <f>SUM(C15:C16)</f>
        <v>264094556</v>
      </c>
      <c r="D14" s="104">
        <f>SUM(D15:D16)</f>
        <v>65330478.329999998</v>
      </c>
      <c r="E14" s="104">
        <f>SUM(E15:E16)</f>
        <v>65319990.32</v>
      </c>
    </row>
    <row r="15" spans="2:5" x14ac:dyDescent="0.2">
      <c r="B15" s="108" t="s">
        <v>218</v>
      </c>
      <c r="C15" s="106">
        <v>10589875</v>
      </c>
      <c r="D15" s="106">
        <v>7042955.5099999998</v>
      </c>
      <c r="E15" s="106">
        <v>7032467.5</v>
      </c>
    </row>
    <row r="16" spans="2:5" x14ac:dyDescent="0.2">
      <c r="B16" s="108" t="s">
        <v>236</v>
      </c>
      <c r="C16" s="106">
        <v>253504681</v>
      </c>
      <c r="D16" s="106">
        <v>58287522.82</v>
      </c>
      <c r="E16" s="106">
        <v>58287522.82</v>
      </c>
    </row>
    <row r="17" spans="2:5" x14ac:dyDescent="0.2">
      <c r="B17" s="107"/>
      <c r="C17" s="106"/>
      <c r="D17" s="106"/>
      <c r="E17" s="106"/>
    </row>
    <row r="18" spans="2:5" x14ac:dyDescent="0.2">
      <c r="B18" s="105" t="s">
        <v>235</v>
      </c>
      <c r="C18" s="104">
        <f>SUM(C19:C20)</f>
        <v>0</v>
      </c>
      <c r="D18" s="104">
        <f>SUM(D19:D20)</f>
        <v>0</v>
      </c>
      <c r="E18" s="104">
        <f>SUM(E19:E20)</f>
        <v>0</v>
      </c>
    </row>
    <row r="19" spans="2:5" x14ac:dyDescent="0.2">
      <c r="B19" s="108" t="s">
        <v>217</v>
      </c>
      <c r="C19" s="115"/>
      <c r="D19" s="106"/>
      <c r="E19" s="106"/>
    </row>
    <row r="20" spans="2:5" x14ac:dyDescent="0.2">
      <c r="B20" s="108" t="s">
        <v>204</v>
      </c>
      <c r="C20" s="115"/>
      <c r="D20" s="106"/>
      <c r="E20" s="106"/>
    </row>
    <row r="21" spans="2:5" x14ac:dyDescent="0.2">
      <c r="B21" s="107"/>
      <c r="C21" s="106"/>
      <c r="D21" s="106"/>
      <c r="E21" s="106"/>
    </row>
    <row r="22" spans="2:5" x14ac:dyDescent="0.2">
      <c r="B22" s="105" t="s">
        <v>234</v>
      </c>
      <c r="C22" s="104">
        <f>C9-C14+C18</f>
        <v>0</v>
      </c>
      <c r="D22" s="105">
        <f>D9-D14+D18</f>
        <v>37707338.799999997</v>
      </c>
      <c r="E22" s="105">
        <f>E9-E14+E18</f>
        <v>37717779.949999996</v>
      </c>
    </row>
    <row r="23" spans="2:5" x14ac:dyDescent="0.2">
      <c r="B23" s="105"/>
      <c r="C23" s="106"/>
      <c r="D23" s="107"/>
      <c r="E23" s="107"/>
    </row>
    <row r="24" spans="2:5" x14ac:dyDescent="0.2">
      <c r="B24" s="105" t="s">
        <v>233</v>
      </c>
      <c r="C24" s="104">
        <f>C22-C12</f>
        <v>0</v>
      </c>
      <c r="D24" s="105">
        <f>D22-D12</f>
        <v>37707338.799999997</v>
      </c>
      <c r="E24" s="105">
        <f>E22-E12</f>
        <v>37717779.949999996</v>
      </c>
    </row>
    <row r="25" spans="2:5" x14ac:dyDescent="0.2">
      <c r="B25" s="105"/>
      <c r="C25" s="106"/>
      <c r="D25" s="107"/>
      <c r="E25" s="107"/>
    </row>
    <row r="26" spans="2:5" ht="25.5" x14ac:dyDescent="0.2">
      <c r="B26" s="105" t="s">
        <v>232</v>
      </c>
      <c r="C26" s="104">
        <f>C24-C18</f>
        <v>0</v>
      </c>
      <c r="D26" s="104">
        <f>D24-D18</f>
        <v>37707338.799999997</v>
      </c>
      <c r="E26" s="104">
        <f>E24-E18</f>
        <v>37717779.949999996</v>
      </c>
    </row>
    <row r="27" spans="2:5" ht="13.5" thickBot="1" x14ac:dyDescent="0.25">
      <c r="B27" s="114"/>
      <c r="C27" s="113"/>
      <c r="D27" s="113"/>
      <c r="E27" s="113"/>
    </row>
    <row r="28" spans="2:5" ht="35.1" customHeight="1" thickBot="1" x14ac:dyDescent="0.25">
      <c r="B28" s="112"/>
      <c r="C28" s="112"/>
      <c r="D28" s="112"/>
      <c r="E28" s="112"/>
    </row>
    <row r="29" spans="2:5" ht="13.5" thickBot="1" x14ac:dyDescent="0.25">
      <c r="B29" s="111" t="s">
        <v>214</v>
      </c>
      <c r="C29" s="110" t="s">
        <v>223</v>
      </c>
      <c r="D29" s="110" t="s">
        <v>212</v>
      </c>
      <c r="E29" s="110" t="s">
        <v>210</v>
      </c>
    </row>
    <row r="30" spans="2:5" x14ac:dyDescent="0.2">
      <c r="B30" s="109"/>
      <c r="C30" s="106"/>
      <c r="D30" s="106"/>
      <c r="E30" s="106"/>
    </row>
    <row r="31" spans="2:5" x14ac:dyDescent="0.2">
      <c r="B31" s="105" t="s">
        <v>231</v>
      </c>
      <c r="C31" s="104">
        <f>SUM(C32:C33)</f>
        <v>0</v>
      </c>
      <c r="D31" s="105">
        <f>SUM(D32:D33)</f>
        <v>0</v>
      </c>
      <c r="E31" s="105">
        <f>SUM(E32:E33)</f>
        <v>0</v>
      </c>
    </row>
    <row r="32" spans="2:5" x14ac:dyDescent="0.2">
      <c r="B32" s="108" t="s">
        <v>230</v>
      </c>
      <c r="C32" s="106"/>
      <c r="D32" s="107"/>
      <c r="E32" s="107"/>
    </row>
    <row r="33" spans="2:5" x14ac:dyDescent="0.2">
      <c r="B33" s="108" t="s">
        <v>229</v>
      </c>
      <c r="C33" s="106"/>
      <c r="D33" s="107"/>
      <c r="E33" s="107"/>
    </row>
    <row r="34" spans="2:5" x14ac:dyDescent="0.2">
      <c r="B34" s="105"/>
      <c r="C34" s="106"/>
      <c r="D34" s="106"/>
      <c r="E34" s="106"/>
    </row>
    <row r="35" spans="2:5" x14ac:dyDescent="0.2">
      <c r="B35" s="105" t="s">
        <v>228</v>
      </c>
      <c r="C35" s="104">
        <f>C26-C31</f>
        <v>0</v>
      </c>
      <c r="D35" s="104">
        <f>D26-D31</f>
        <v>37707338.799999997</v>
      </c>
      <c r="E35" s="104">
        <f>E26-E31</f>
        <v>37717779.949999996</v>
      </c>
    </row>
    <row r="36" spans="2:5" ht="13.5" thickBot="1" x14ac:dyDescent="0.25">
      <c r="B36" s="103"/>
      <c r="C36" s="102"/>
      <c r="D36" s="102"/>
      <c r="E36" s="102"/>
    </row>
    <row r="37" spans="2:5" ht="35.1" customHeight="1" thickBot="1" x14ac:dyDescent="0.25">
      <c r="B37" s="100"/>
      <c r="C37" s="100"/>
      <c r="D37" s="100"/>
      <c r="E37" s="100"/>
    </row>
    <row r="38" spans="2:5" x14ac:dyDescent="0.2">
      <c r="B38" s="99" t="s">
        <v>214</v>
      </c>
      <c r="C38" s="98" t="s">
        <v>213</v>
      </c>
      <c r="D38" s="97" t="s">
        <v>212</v>
      </c>
      <c r="E38" s="96" t="s">
        <v>211</v>
      </c>
    </row>
    <row r="39" spans="2:5" ht="13.5" thickBot="1" x14ac:dyDescent="0.25">
      <c r="B39" s="95"/>
      <c r="C39" s="94"/>
      <c r="D39" s="93"/>
      <c r="E39" s="92" t="s">
        <v>210</v>
      </c>
    </row>
    <row r="40" spans="2:5" x14ac:dyDescent="0.2">
      <c r="B40" s="91"/>
      <c r="C40" s="85"/>
      <c r="D40" s="85"/>
      <c r="E40" s="85"/>
    </row>
    <row r="41" spans="2:5" x14ac:dyDescent="0.2">
      <c r="B41" s="81" t="s">
        <v>227</v>
      </c>
      <c r="C41" s="82">
        <f>SUM(C42:C43)</f>
        <v>0</v>
      </c>
      <c r="D41" s="82">
        <f>SUM(D42:D43)</f>
        <v>0</v>
      </c>
      <c r="E41" s="82">
        <f>SUM(E42:E43)</f>
        <v>0</v>
      </c>
    </row>
    <row r="42" spans="2:5" x14ac:dyDescent="0.2">
      <c r="B42" s="89" t="s">
        <v>220</v>
      </c>
      <c r="C42" s="85"/>
      <c r="D42" s="88"/>
      <c r="E42" s="88"/>
    </row>
    <row r="43" spans="2:5" x14ac:dyDescent="0.2">
      <c r="B43" s="89" t="s">
        <v>207</v>
      </c>
      <c r="C43" s="85"/>
      <c r="D43" s="88"/>
      <c r="E43" s="88"/>
    </row>
    <row r="44" spans="2:5" x14ac:dyDescent="0.2">
      <c r="B44" s="81" t="s">
        <v>226</v>
      </c>
      <c r="C44" s="82">
        <f>SUM(C45:C46)</f>
        <v>0</v>
      </c>
      <c r="D44" s="82">
        <f>SUM(D45:D46)</f>
        <v>0</v>
      </c>
      <c r="E44" s="82">
        <f>SUM(E45:E46)</f>
        <v>0</v>
      </c>
    </row>
    <row r="45" spans="2:5" x14ac:dyDescent="0.2">
      <c r="B45" s="89" t="s">
        <v>219</v>
      </c>
      <c r="C45" s="85"/>
      <c r="D45" s="88"/>
      <c r="E45" s="88"/>
    </row>
    <row r="46" spans="2:5" x14ac:dyDescent="0.2">
      <c r="B46" s="89" t="s">
        <v>206</v>
      </c>
      <c r="C46" s="85"/>
      <c r="D46" s="88"/>
      <c r="E46" s="88"/>
    </row>
    <row r="47" spans="2:5" x14ac:dyDescent="0.2">
      <c r="B47" s="81"/>
      <c r="C47" s="85"/>
      <c r="D47" s="85"/>
      <c r="E47" s="85"/>
    </row>
    <row r="48" spans="2:5" x14ac:dyDescent="0.2">
      <c r="B48" s="81" t="s">
        <v>225</v>
      </c>
      <c r="C48" s="82">
        <f>C41-C44</f>
        <v>0</v>
      </c>
      <c r="D48" s="81">
        <f>D41-D44</f>
        <v>0</v>
      </c>
      <c r="E48" s="81">
        <f>E41-E44</f>
        <v>0</v>
      </c>
    </row>
    <row r="49" spans="2:5" ht="13.5" thickBot="1" x14ac:dyDescent="0.25">
      <c r="B49" s="79"/>
      <c r="C49" s="80"/>
      <c r="D49" s="79"/>
      <c r="E49" s="79"/>
    </row>
    <row r="50" spans="2:5" ht="35.1" customHeight="1" thickBot="1" x14ac:dyDescent="0.25">
      <c r="B50" s="100"/>
      <c r="C50" s="100"/>
      <c r="D50" s="100"/>
      <c r="E50" s="100"/>
    </row>
    <row r="51" spans="2:5" x14ac:dyDescent="0.2">
      <c r="B51" s="99" t="s">
        <v>214</v>
      </c>
      <c r="C51" s="96" t="s">
        <v>224</v>
      </c>
      <c r="D51" s="97" t="s">
        <v>212</v>
      </c>
      <c r="E51" s="96" t="s">
        <v>211</v>
      </c>
    </row>
    <row r="52" spans="2:5" ht="13.5" thickBot="1" x14ac:dyDescent="0.25">
      <c r="B52" s="95"/>
      <c r="C52" s="92" t="s">
        <v>223</v>
      </c>
      <c r="D52" s="93"/>
      <c r="E52" s="92" t="s">
        <v>210</v>
      </c>
    </row>
    <row r="53" spans="2:5" x14ac:dyDescent="0.2">
      <c r="B53" s="91"/>
      <c r="C53" s="85"/>
      <c r="D53" s="85"/>
      <c r="E53" s="85"/>
    </row>
    <row r="54" spans="2:5" x14ac:dyDescent="0.2">
      <c r="B54" s="88" t="s">
        <v>222</v>
      </c>
      <c r="C54" s="85">
        <f>C10</f>
        <v>10589875</v>
      </c>
      <c r="D54" s="88">
        <f>D10</f>
        <v>8173687.9100000001</v>
      </c>
      <c r="E54" s="88">
        <f>E10</f>
        <v>8173641.0499999998</v>
      </c>
    </row>
    <row r="55" spans="2:5" x14ac:dyDescent="0.2">
      <c r="B55" s="88"/>
      <c r="C55" s="85"/>
      <c r="D55" s="88"/>
      <c r="E55" s="88"/>
    </row>
    <row r="56" spans="2:5" x14ac:dyDescent="0.2">
      <c r="B56" s="101" t="s">
        <v>221</v>
      </c>
      <c r="C56" s="85">
        <f>C42-C45</f>
        <v>0</v>
      </c>
      <c r="D56" s="88">
        <f>D42-D45</f>
        <v>0</v>
      </c>
      <c r="E56" s="88">
        <f>E42-E45</f>
        <v>0</v>
      </c>
    </row>
    <row r="57" spans="2:5" x14ac:dyDescent="0.2">
      <c r="B57" s="89" t="s">
        <v>220</v>
      </c>
      <c r="C57" s="85">
        <f>C42</f>
        <v>0</v>
      </c>
      <c r="D57" s="88">
        <f>D42</f>
        <v>0</v>
      </c>
      <c r="E57" s="88">
        <f>E42</f>
        <v>0</v>
      </c>
    </row>
    <row r="58" spans="2:5" x14ac:dyDescent="0.2">
      <c r="B58" s="89" t="s">
        <v>219</v>
      </c>
      <c r="C58" s="85">
        <f>C45</f>
        <v>0</v>
      </c>
      <c r="D58" s="88">
        <f>D45</f>
        <v>0</v>
      </c>
      <c r="E58" s="88">
        <f>E45</f>
        <v>0</v>
      </c>
    </row>
    <row r="59" spans="2:5" x14ac:dyDescent="0.2">
      <c r="B59" s="86"/>
      <c r="C59" s="85"/>
      <c r="D59" s="88"/>
      <c r="E59" s="88"/>
    </row>
    <row r="60" spans="2:5" x14ac:dyDescent="0.2">
      <c r="B60" s="86" t="s">
        <v>218</v>
      </c>
      <c r="C60" s="85">
        <f>C15</f>
        <v>10589875</v>
      </c>
      <c r="D60" s="85">
        <f>D15</f>
        <v>7042955.5099999998</v>
      </c>
      <c r="E60" s="85">
        <f>E15</f>
        <v>7032467.5</v>
      </c>
    </row>
    <row r="61" spans="2:5" x14ac:dyDescent="0.2">
      <c r="B61" s="86"/>
      <c r="C61" s="85"/>
      <c r="D61" s="85"/>
      <c r="E61" s="85"/>
    </row>
    <row r="62" spans="2:5" x14ac:dyDescent="0.2">
      <c r="B62" s="86" t="s">
        <v>217</v>
      </c>
      <c r="C62" s="87"/>
      <c r="D62" s="85">
        <f>D19</f>
        <v>0</v>
      </c>
      <c r="E62" s="85">
        <f>E19</f>
        <v>0</v>
      </c>
    </row>
    <row r="63" spans="2:5" x14ac:dyDescent="0.2">
      <c r="B63" s="86"/>
      <c r="C63" s="85"/>
      <c r="D63" s="85"/>
      <c r="E63" s="85"/>
    </row>
    <row r="64" spans="2:5" x14ac:dyDescent="0.2">
      <c r="B64" s="84" t="s">
        <v>216</v>
      </c>
      <c r="C64" s="82">
        <f>C54+C56-C60+C62</f>
        <v>0</v>
      </c>
      <c r="D64" s="81">
        <f>D54+D56-D60+D62</f>
        <v>1130732.4000000004</v>
      </c>
      <c r="E64" s="81">
        <f>E54+E56-E60+E62</f>
        <v>1141173.5499999998</v>
      </c>
    </row>
    <row r="65" spans="2:5" x14ac:dyDescent="0.2">
      <c r="B65" s="84"/>
      <c r="C65" s="82"/>
      <c r="D65" s="81"/>
      <c r="E65" s="81"/>
    </row>
    <row r="66" spans="2:5" ht="25.5" x14ac:dyDescent="0.2">
      <c r="B66" s="83" t="s">
        <v>215</v>
      </c>
      <c r="C66" s="82">
        <f>C64-C56</f>
        <v>0</v>
      </c>
      <c r="D66" s="81">
        <f>D64-D56</f>
        <v>1130732.4000000004</v>
      </c>
      <c r="E66" s="81">
        <f>E64-E56</f>
        <v>1141173.5499999998</v>
      </c>
    </row>
    <row r="67" spans="2:5" ht="13.5" thickBot="1" x14ac:dyDescent="0.25">
      <c r="B67" s="79"/>
      <c r="C67" s="80"/>
      <c r="D67" s="79"/>
      <c r="E67" s="79"/>
    </row>
    <row r="68" spans="2:5" ht="35.1" customHeight="1" thickBot="1" x14ac:dyDescent="0.25">
      <c r="B68" s="100"/>
      <c r="C68" s="100"/>
      <c r="D68" s="100"/>
      <c r="E68" s="100"/>
    </row>
    <row r="69" spans="2:5" x14ac:dyDescent="0.2">
      <c r="B69" s="99" t="s">
        <v>214</v>
      </c>
      <c r="C69" s="98" t="s">
        <v>213</v>
      </c>
      <c r="D69" s="97" t="s">
        <v>212</v>
      </c>
      <c r="E69" s="96" t="s">
        <v>211</v>
      </c>
    </row>
    <row r="70" spans="2:5" ht="13.5" thickBot="1" x14ac:dyDescent="0.25">
      <c r="B70" s="95"/>
      <c r="C70" s="94"/>
      <c r="D70" s="93"/>
      <c r="E70" s="92" t="s">
        <v>210</v>
      </c>
    </row>
    <row r="71" spans="2:5" x14ac:dyDescent="0.2">
      <c r="B71" s="91"/>
      <c r="C71" s="85"/>
      <c r="D71" s="85"/>
      <c r="E71" s="85"/>
    </row>
    <row r="72" spans="2:5" x14ac:dyDescent="0.2">
      <c r="B72" s="88" t="s">
        <v>209</v>
      </c>
      <c r="C72" s="85">
        <f>C11</f>
        <v>253504681</v>
      </c>
      <c r="D72" s="88">
        <f>D11</f>
        <v>94864129.219999999</v>
      </c>
      <c r="E72" s="88">
        <f>E11</f>
        <v>94864129.219999999</v>
      </c>
    </row>
    <row r="73" spans="2:5" x14ac:dyDescent="0.2">
      <c r="B73" s="88"/>
      <c r="C73" s="85"/>
      <c r="D73" s="88"/>
      <c r="E73" s="88"/>
    </row>
    <row r="74" spans="2:5" ht="25.5" x14ac:dyDescent="0.2">
      <c r="B74" s="90" t="s">
        <v>208</v>
      </c>
      <c r="C74" s="85">
        <f>C75-C76</f>
        <v>0</v>
      </c>
      <c r="D74" s="88">
        <f>D75-D76</f>
        <v>0</v>
      </c>
      <c r="E74" s="88">
        <f>E75-E76</f>
        <v>0</v>
      </c>
    </row>
    <row r="75" spans="2:5" x14ac:dyDescent="0.2">
      <c r="B75" s="89" t="s">
        <v>207</v>
      </c>
      <c r="C75" s="85">
        <f>C43</f>
        <v>0</v>
      </c>
      <c r="D75" s="88">
        <f>D43</f>
        <v>0</v>
      </c>
      <c r="E75" s="88">
        <f>E43</f>
        <v>0</v>
      </c>
    </row>
    <row r="76" spans="2:5" x14ac:dyDescent="0.2">
      <c r="B76" s="89" t="s">
        <v>206</v>
      </c>
      <c r="C76" s="85">
        <f>C46</f>
        <v>0</v>
      </c>
      <c r="D76" s="88">
        <f>D46</f>
        <v>0</v>
      </c>
      <c r="E76" s="88">
        <f>E46</f>
        <v>0</v>
      </c>
    </row>
    <row r="77" spans="2:5" x14ac:dyDescent="0.2">
      <c r="B77" s="86"/>
      <c r="C77" s="85"/>
      <c r="D77" s="88"/>
      <c r="E77" s="88"/>
    </row>
    <row r="78" spans="2:5" x14ac:dyDescent="0.2">
      <c r="B78" s="86" t="s">
        <v>205</v>
      </c>
      <c r="C78" s="85">
        <f>C16</f>
        <v>253504681</v>
      </c>
      <c r="D78" s="85">
        <f>D16</f>
        <v>58287522.82</v>
      </c>
      <c r="E78" s="85">
        <f>E16</f>
        <v>58287522.82</v>
      </c>
    </row>
    <row r="79" spans="2:5" x14ac:dyDescent="0.2">
      <c r="B79" s="86"/>
      <c r="C79" s="85"/>
      <c r="D79" s="85"/>
      <c r="E79" s="85"/>
    </row>
    <row r="80" spans="2:5" x14ac:dyDescent="0.2">
      <c r="B80" s="86" t="s">
        <v>204</v>
      </c>
      <c r="C80" s="87"/>
      <c r="D80" s="85">
        <f>D20</f>
        <v>0</v>
      </c>
      <c r="E80" s="85">
        <f>E20</f>
        <v>0</v>
      </c>
    </row>
    <row r="81" spans="2:5" x14ac:dyDescent="0.2">
      <c r="B81" s="86"/>
      <c r="C81" s="85"/>
      <c r="D81" s="85"/>
      <c r="E81" s="85"/>
    </row>
    <row r="82" spans="2:5" x14ac:dyDescent="0.2">
      <c r="B82" s="84" t="s">
        <v>203</v>
      </c>
      <c r="C82" s="82">
        <f>C72+C74-C78+C80</f>
        <v>0</v>
      </c>
      <c r="D82" s="81">
        <f>D72+D74-D78+D80</f>
        <v>36576606.399999999</v>
      </c>
      <c r="E82" s="81">
        <f>E72+E74-E78+E80</f>
        <v>36576606.399999999</v>
      </c>
    </row>
    <row r="83" spans="2:5" x14ac:dyDescent="0.2">
      <c r="B83" s="84"/>
      <c r="C83" s="82"/>
      <c r="D83" s="81"/>
      <c r="E83" s="81"/>
    </row>
    <row r="84" spans="2:5" ht="25.5" x14ac:dyDescent="0.2">
      <c r="B84" s="83" t="s">
        <v>202</v>
      </c>
      <c r="C84" s="82">
        <f>C82-C74</f>
        <v>0</v>
      </c>
      <c r="D84" s="81">
        <f>D82-D74</f>
        <v>36576606.399999999</v>
      </c>
      <c r="E84" s="81">
        <f>E82-E74</f>
        <v>36576606.399999999</v>
      </c>
    </row>
    <row r="85" spans="2:5" ht="13.5" thickBot="1" x14ac:dyDescent="0.25">
      <c r="B85" s="79"/>
      <c r="C85" s="80"/>
      <c r="D85" s="79"/>
      <c r="E85" s="79"/>
    </row>
  </sheetData>
  <mergeCells count="15">
    <mergeCell ref="B51:B52"/>
    <mergeCell ref="D51:D52"/>
    <mergeCell ref="B38:B39"/>
    <mergeCell ref="C38:C39"/>
    <mergeCell ref="D38:D39"/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168D8-7687-4072-AA36-872DD3A76E33}">
  <sheetPr>
    <pageSetUpPr fitToPage="1"/>
  </sheetPr>
  <dimension ref="B1:H78"/>
  <sheetViews>
    <sheetView workbookViewId="0">
      <pane ySplit="8" topLeftCell="A9" activePane="bottomLeft" state="frozen"/>
      <selection pane="bottomLeft" activeCell="J84" sqref="J8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27" customWidth="1"/>
    <col min="4" max="4" width="18" style="1" customWidth="1"/>
    <col min="5" max="5" width="14.7109375" style="127" customWidth="1"/>
    <col min="6" max="6" width="13.85546875" style="1" customWidth="1"/>
    <col min="7" max="7" width="14.85546875" style="1" customWidth="1"/>
    <col min="8" max="8" width="13.7109375" style="127" customWidth="1"/>
    <col min="9" max="16384" width="11" style="1"/>
  </cols>
  <sheetData>
    <row r="1" spans="2:8" ht="13.5" thickBot="1" x14ac:dyDescent="0.25"/>
    <row r="2" spans="2:8" x14ac:dyDescent="0.2">
      <c r="B2" s="28" t="s">
        <v>120</v>
      </c>
      <c r="C2" s="29"/>
      <c r="D2" s="29"/>
      <c r="E2" s="29"/>
      <c r="F2" s="29"/>
      <c r="G2" s="29"/>
      <c r="H2" s="30"/>
    </row>
    <row r="3" spans="2:8" x14ac:dyDescent="0.2">
      <c r="B3" s="126" t="s">
        <v>312</v>
      </c>
      <c r="C3" s="125"/>
      <c r="D3" s="125"/>
      <c r="E3" s="125"/>
      <c r="F3" s="125"/>
      <c r="G3" s="125"/>
      <c r="H3" s="124"/>
    </row>
    <row r="4" spans="2:8" x14ac:dyDescent="0.2">
      <c r="B4" s="126" t="s">
        <v>173</v>
      </c>
      <c r="C4" s="125"/>
      <c r="D4" s="125"/>
      <c r="E4" s="125"/>
      <c r="F4" s="125"/>
      <c r="G4" s="125"/>
      <c r="H4" s="124"/>
    </row>
    <row r="5" spans="2:8" ht="13.5" thickBot="1" x14ac:dyDescent="0.25">
      <c r="B5" s="123" t="s">
        <v>1</v>
      </c>
      <c r="C5" s="122"/>
      <c r="D5" s="122"/>
      <c r="E5" s="122"/>
      <c r="F5" s="122"/>
      <c r="G5" s="122"/>
      <c r="H5" s="121"/>
    </row>
    <row r="6" spans="2:8" ht="13.5" thickBot="1" x14ac:dyDescent="0.25">
      <c r="B6" s="25"/>
      <c r="C6" s="154" t="s">
        <v>311</v>
      </c>
      <c r="D6" s="153"/>
      <c r="E6" s="153"/>
      <c r="F6" s="153"/>
      <c r="G6" s="152"/>
      <c r="H6" s="150" t="s">
        <v>310</v>
      </c>
    </row>
    <row r="7" spans="2:8" x14ac:dyDescent="0.2">
      <c r="B7" s="151" t="s">
        <v>214</v>
      </c>
      <c r="C7" s="150" t="s">
        <v>309</v>
      </c>
      <c r="D7" s="118" t="s">
        <v>308</v>
      </c>
      <c r="E7" s="150" t="s">
        <v>307</v>
      </c>
      <c r="F7" s="150" t="s">
        <v>212</v>
      </c>
      <c r="G7" s="150" t="s">
        <v>306</v>
      </c>
      <c r="H7" s="149"/>
    </row>
    <row r="8" spans="2:8" ht="13.5" thickBot="1" x14ac:dyDescent="0.25">
      <c r="B8" s="148" t="s">
        <v>164</v>
      </c>
      <c r="C8" s="147"/>
      <c r="D8" s="116"/>
      <c r="E8" s="147"/>
      <c r="F8" s="147"/>
      <c r="G8" s="147"/>
      <c r="H8" s="147"/>
    </row>
    <row r="9" spans="2:8" x14ac:dyDescent="0.2">
      <c r="B9" s="81" t="s">
        <v>305</v>
      </c>
      <c r="C9" s="132"/>
      <c r="D9" s="133"/>
      <c r="E9" s="132"/>
      <c r="F9" s="133"/>
      <c r="G9" s="133"/>
      <c r="H9" s="132"/>
    </row>
    <row r="10" spans="2:8" x14ac:dyDescent="0.2">
      <c r="B10" s="86" t="s">
        <v>304</v>
      </c>
      <c r="C10" s="132"/>
      <c r="D10" s="133"/>
      <c r="E10" s="132">
        <f>C10+D10</f>
        <v>0</v>
      </c>
      <c r="F10" s="133"/>
      <c r="G10" s="133"/>
      <c r="H10" s="132">
        <f>G10-C10</f>
        <v>0</v>
      </c>
    </row>
    <row r="11" spans="2:8" x14ac:dyDescent="0.2">
      <c r="B11" s="86" t="s">
        <v>303</v>
      </c>
      <c r="C11" s="132"/>
      <c r="D11" s="133"/>
      <c r="E11" s="132">
        <f>C11+D11</f>
        <v>0</v>
      </c>
      <c r="F11" s="133"/>
      <c r="G11" s="133"/>
      <c r="H11" s="132">
        <f>G11-C11</f>
        <v>0</v>
      </c>
    </row>
    <row r="12" spans="2:8" x14ac:dyDescent="0.2">
      <c r="B12" s="86" t="s">
        <v>302</v>
      </c>
      <c r="C12" s="132"/>
      <c r="D12" s="133"/>
      <c r="E12" s="132">
        <f>C12+D12</f>
        <v>0</v>
      </c>
      <c r="F12" s="133"/>
      <c r="G12" s="133"/>
      <c r="H12" s="132">
        <f>G12-C12</f>
        <v>0</v>
      </c>
    </row>
    <row r="13" spans="2:8" x14ac:dyDescent="0.2">
      <c r="B13" s="86" t="s">
        <v>301</v>
      </c>
      <c r="C13" s="132"/>
      <c r="D13" s="133"/>
      <c r="E13" s="132">
        <f>C13+D13</f>
        <v>0</v>
      </c>
      <c r="F13" s="133"/>
      <c r="G13" s="133"/>
      <c r="H13" s="132">
        <f>G13-C13</f>
        <v>0</v>
      </c>
    </row>
    <row r="14" spans="2:8" x14ac:dyDescent="0.2">
      <c r="B14" s="86" t="s">
        <v>300</v>
      </c>
      <c r="C14" s="132">
        <v>0</v>
      </c>
      <c r="D14" s="133">
        <v>173097.75</v>
      </c>
      <c r="E14" s="132">
        <f>C14+D14</f>
        <v>173097.75</v>
      </c>
      <c r="F14" s="133">
        <v>173858.17</v>
      </c>
      <c r="G14" s="133">
        <v>173811.31</v>
      </c>
      <c r="H14" s="132">
        <f>G14-C14</f>
        <v>173811.31</v>
      </c>
    </row>
    <row r="15" spans="2:8" x14ac:dyDescent="0.2">
      <c r="B15" s="86" t="s">
        <v>299</v>
      </c>
      <c r="C15" s="132">
        <v>0</v>
      </c>
      <c r="D15" s="133">
        <v>6</v>
      </c>
      <c r="E15" s="132">
        <f>C15+D15</f>
        <v>6</v>
      </c>
      <c r="F15" s="133">
        <v>6</v>
      </c>
      <c r="G15" s="133">
        <v>6</v>
      </c>
      <c r="H15" s="132">
        <f>G15-C15</f>
        <v>6</v>
      </c>
    </row>
    <row r="16" spans="2:8" x14ac:dyDescent="0.2">
      <c r="B16" s="86" t="s">
        <v>298</v>
      </c>
      <c r="C16" s="132"/>
      <c r="D16" s="133"/>
      <c r="E16" s="132">
        <f>C16+D16</f>
        <v>0</v>
      </c>
      <c r="F16" s="133"/>
      <c r="G16" s="133"/>
      <c r="H16" s="132">
        <f>G16-C16</f>
        <v>0</v>
      </c>
    </row>
    <row r="17" spans="2:8" ht="25.5" x14ac:dyDescent="0.2">
      <c r="B17" s="90" t="s">
        <v>297</v>
      </c>
      <c r="C17" s="132">
        <f>SUM(C18:C28)</f>
        <v>0</v>
      </c>
      <c r="D17" s="146">
        <f>SUM(D18:D28)</f>
        <v>0</v>
      </c>
      <c r="E17" s="146">
        <f>SUM(E18:E28)</f>
        <v>0</v>
      </c>
      <c r="F17" s="146">
        <f>SUM(F18:F28)</f>
        <v>0</v>
      </c>
      <c r="G17" s="146">
        <f>SUM(G18:G28)</f>
        <v>0</v>
      </c>
      <c r="H17" s="146">
        <f>SUM(H18:H28)</f>
        <v>0</v>
      </c>
    </row>
    <row r="18" spans="2:8" x14ac:dyDescent="0.2">
      <c r="B18" s="145" t="s">
        <v>296</v>
      </c>
      <c r="C18" s="132"/>
      <c r="D18" s="133"/>
      <c r="E18" s="132">
        <f>C18+D18</f>
        <v>0</v>
      </c>
      <c r="F18" s="133"/>
      <c r="G18" s="133"/>
      <c r="H18" s="132">
        <f>G18-C18</f>
        <v>0</v>
      </c>
    </row>
    <row r="19" spans="2:8" x14ac:dyDescent="0.2">
      <c r="B19" s="145" t="s">
        <v>295</v>
      </c>
      <c r="C19" s="132"/>
      <c r="D19" s="133"/>
      <c r="E19" s="132">
        <f>C19+D19</f>
        <v>0</v>
      </c>
      <c r="F19" s="133"/>
      <c r="G19" s="133"/>
      <c r="H19" s="132">
        <f>G19-C19</f>
        <v>0</v>
      </c>
    </row>
    <row r="20" spans="2:8" x14ac:dyDescent="0.2">
      <c r="B20" s="145" t="s">
        <v>294</v>
      </c>
      <c r="C20" s="132"/>
      <c r="D20" s="133"/>
      <c r="E20" s="132">
        <f>C20+D20</f>
        <v>0</v>
      </c>
      <c r="F20" s="133"/>
      <c r="G20" s="133"/>
      <c r="H20" s="132">
        <f>G20-C20</f>
        <v>0</v>
      </c>
    </row>
    <row r="21" spans="2:8" x14ac:dyDescent="0.2">
      <c r="B21" s="145" t="s">
        <v>293</v>
      </c>
      <c r="C21" s="132"/>
      <c r="D21" s="133"/>
      <c r="E21" s="132">
        <f>C21+D21</f>
        <v>0</v>
      </c>
      <c r="F21" s="133"/>
      <c r="G21" s="133"/>
      <c r="H21" s="132">
        <f>G21-C21</f>
        <v>0</v>
      </c>
    </row>
    <row r="22" spans="2:8" x14ac:dyDescent="0.2">
      <c r="B22" s="145" t="s">
        <v>292</v>
      </c>
      <c r="C22" s="132"/>
      <c r="D22" s="133"/>
      <c r="E22" s="132">
        <f>C22+D22</f>
        <v>0</v>
      </c>
      <c r="F22" s="133"/>
      <c r="G22" s="133"/>
      <c r="H22" s="132">
        <f>G22-C22</f>
        <v>0</v>
      </c>
    </row>
    <row r="23" spans="2:8" ht="25.5" x14ac:dyDescent="0.2">
      <c r="B23" s="140" t="s">
        <v>291</v>
      </c>
      <c r="C23" s="132"/>
      <c r="D23" s="133"/>
      <c r="E23" s="132">
        <f>C23+D23</f>
        <v>0</v>
      </c>
      <c r="F23" s="133"/>
      <c r="G23" s="133"/>
      <c r="H23" s="132">
        <f>G23-C23</f>
        <v>0</v>
      </c>
    </row>
    <row r="24" spans="2:8" ht="25.5" x14ac:dyDescent="0.2">
      <c r="B24" s="140" t="s">
        <v>290</v>
      </c>
      <c r="C24" s="132"/>
      <c r="D24" s="133"/>
      <c r="E24" s="132">
        <f>C24+D24</f>
        <v>0</v>
      </c>
      <c r="F24" s="133"/>
      <c r="G24" s="133"/>
      <c r="H24" s="132">
        <f>G24-C24</f>
        <v>0</v>
      </c>
    </row>
    <row r="25" spans="2:8" x14ac:dyDescent="0.2">
      <c r="B25" s="145" t="s">
        <v>289</v>
      </c>
      <c r="C25" s="132"/>
      <c r="D25" s="133"/>
      <c r="E25" s="132">
        <f>C25+D25</f>
        <v>0</v>
      </c>
      <c r="F25" s="133"/>
      <c r="G25" s="133"/>
      <c r="H25" s="132">
        <f>G25-C25</f>
        <v>0</v>
      </c>
    </row>
    <row r="26" spans="2:8" x14ac:dyDescent="0.2">
      <c r="B26" s="145" t="s">
        <v>288</v>
      </c>
      <c r="C26" s="132"/>
      <c r="D26" s="133"/>
      <c r="E26" s="132">
        <f>C26+D26</f>
        <v>0</v>
      </c>
      <c r="F26" s="133"/>
      <c r="G26" s="133"/>
      <c r="H26" s="132">
        <f>G26-C26</f>
        <v>0</v>
      </c>
    </row>
    <row r="27" spans="2:8" x14ac:dyDescent="0.2">
      <c r="B27" s="145" t="s">
        <v>287</v>
      </c>
      <c r="C27" s="132"/>
      <c r="D27" s="133"/>
      <c r="E27" s="132">
        <f>C27+D27</f>
        <v>0</v>
      </c>
      <c r="F27" s="133"/>
      <c r="G27" s="133"/>
      <c r="H27" s="132">
        <f>G27-C27</f>
        <v>0</v>
      </c>
    </row>
    <row r="28" spans="2:8" ht="25.5" x14ac:dyDescent="0.2">
      <c r="B28" s="140" t="s">
        <v>286</v>
      </c>
      <c r="C28" s="132"/>
      <c r="D28" s="133"/>
      <c r="E28" s="132">
        <f>C28+D28</f>
        <v>0</v>
      </c>
      <c r="F28" s="133"/>
      <c r="G28" s="133"/>
      <c r="H28" s="132">
        <f>G28-C28</f>
        <v>0</v>
      </c>
    </row>
    <row r="29" spans="2:8" ht="25.5" x14ac:dyDescent="0.2">
      <c r="B29" s="90" t="s">
        <v>285</v>
      </c>
      <c r="C29" s="132">
        <f>SUM(C30:C34)</f>
        <v>0</v>
      </c>
      <c r="D29" s="132">
        <f>SUM(D30:D34)</f>
        <v>0</v>
      </c>
      <c r="E29" s="132">
        <f>SUM(E30:E34)</f>
        <v>0</v>
      </c>
      <c r="F29" s="132">
        <f>SUM(F30:F34)</f>
        <v>0</v>
      </c>
      <c r="G29" s="132">
        <f>SUM(G30:G34)</f>
        <v>0</v>
      </c>
      <c r="H29" s="132">
        <f>SUM(H30:H34)</f>
        <v>0</v>
      </c>
    </row>
    <row r="30" spans="2:8" x14ac:dyDescent="0.2">
      <c r="B30" s="145" t="s">
        <v>284</v>
      </c>
      <c r="C30" s="132"/>
      <c r="D30" s="133"/>
      <c r="E30" s="132">
        <f>C30+D30</f>
        <v>0</v>
      </c>
      <c r="F30" s="133"/>
      <c r="G30" s="133"/>
      <c r="H30" s="132">
        <f>G30-C30</f>
        <v>0</v>
      </c>
    </row>
    <row r="31" spans="2:8" x14ac:dyDescent="0.2">
      <c r="B31" s="145" t="s">
        <v>283</v>
      </c>
      <c r="C31" s="132"/>
      <c r="D31" s="133"/>
      <c r="E31" s="132">
        <f>C31+D31</f>
        <v>0</v>
      </c>
      <c r="F31" s="133"/>
      <c r="G31" s="133"/>
      <c r="H31" s="132">
        <f>G31-C31</f>
        <v>0</v>
      </c>
    </row>
    <row r="32" spans="2:8" x14ac:dyDescent="0.2">
      <c r="B32" s="145" t="s">
        <v>282</v>
      </c>
      <c r="C32" s="132"/>
      <c r="D32" s="133"/>
      <c r="E32" s="132">
        <f>C32+D32</f>
        <v>0</v>
      </c>
      <c r="F32" s="133"/>
      <c r="G32" s="133"/>
      <c r="H32" s="132">
        <f>G32-C32</f>
        <v>0</v>
      </c>
    </row>
    <row r="33" spans="2:8" ht="25.5" x14ac:dyDescent="0.2">
      <c r="B33" s="140" t="s">
        <v>281</v>
      </c>
      <c r="C33" s="132"/>
      <c r="D33" s="133"/>
      <c r="E33" s="132">
        <f>C33+D33</f>
        <v>0</v>
      </c>
      <c r="F33" s="133"/>
      <c r="G33" s="133"/>
      <c r="H33" s="132">
        <f>G33-C33</f>
        <v>0</v>
      </c>
    </row>
    <row r="34" spans="2:8" x14ac:dyDescent="0.2">
      <c r="B34" s="145" t="s">
        <v>280</v>
      </c>
      <c r="C34" s="132"/>
      <c r="D34" s="133"/>
      <c r="E34" s="132">
        <f>C34+D34</f>
        <v>0</v>
      </c>
      <c r="F34" s="133"/>
      <c r="G34" s="133"/>
      <c r="H34" s="132">
        <f>G34-C34</f>
        <v>0</v>
      </c>
    </row>
    <row r="35" spans="2:8" x14ac:dyDescent="0.2">
      <c r="B35" s="86" t="s">
        <v>279</v>
      </c>
      <c r="C35" s="132">
        <v>10589875</v>
      </c>
      <c r="D35" s="133">
        <v>271751.74</v>
      </c>
      <c r="E35" s="132">
        <f>C35+D35</f>
        <v>10861626.74</v>
      </c>
      <c r="F35" s="133">
        <v>7384223.7400000002</v>
      </c>
      <c r="G35" s="133">
        <v>7384223.7400000002</v>
      </c>
      <c r="H35" s="132">
        <f>G35-C35</f>
        <v>-3205651.26</v>
      </c>
    </row>
    <row r="36" spans="2:8" x14ac:dyDescent="0.2">
      <c r="B36" s="86" t="s">
        <v>278</v>
      </c>
      <c r="C36" s="132">
        <f>C37</f>
        <v>0</v>
      </c>
      <c r="D36" s="132">
        <f>D37</f>
        <v>615600</v>
      </c>
      <c r="E36" s="132">
        <f>E37</f>
        <v>615600</v>
      </c>
      <c r="F36" s="132">
        <f>F37</f>
        <v>615600</v>
      </c>
      <c r="G36" s="132">
        <f>G37</f>
        <v>615600</v>
      </c>
      <c r="H36" s="132">
        <f>H37</f>
        <v>615600</v>
      </c>
    </row>
    <row r="37" spans="2:8" x14ac:dyDescent="0.2">
      <c r="B37" s="145" t="s">
        <v>277</v>
      </c>
      <c r="C37" s="132">
        <v>0</v>
      </c>
      <c r="D37" s="133">
        <v>615600</v>
      </c>
      <c r="E37" s="132">
        <f>C37+D37</f>
        <v>615600</v>
      </c>
      <c r="F37" s="133">
        <v>615600</v>
      </c>
      <c r="G37" s="133">
        <v>615600</v>
      </c>
      <c r="H37" s="132">
        <f>G37-C37</f>
        <v>615600</v>
      </c>
    </row>
    <row r="38" spans="2:8" x14ac:dyDescent="0.2">
      <c r="B38" s="86" t="s">
        <v>276</v>
      </c>
      <c r="C38" s="132">
        <f>C39+C40</f>
        <v>0</v>
      </c>
      <c r="D38" s="132">
        <f>D39+D40</f>
        <v>0</v>
      </c>
      <c r="E38" s="132">
        <f>E39+E40</f>
        <v>0</v>
      </c>
      <c r="F38" s="132">
        <f>F39+F40</f>
        <v>0</v>
      </c>
      <c r="G38" s="132">
        <f>G39+G40</f>
        <v>0</v>
      </c>
      <c r="H38" s="132">
        <f>H39+H40</f>
        <v>0</v>
      </c>
    </row>
    <row r="39" spans="2:8" x14ac:dyDescent="0.2">
      <c r="B39" s="145" t="s">
        <v>275</v>
      </c>
      <c r="C39" s="132"/>
      <c r="D39" s="133"/>
      <c r="E39" s="132">
        <f>C39+D39</f>
        <v>0</v>
      </c>
      <c r="F39" s="133"/>
      <c r="G39" s="133"/>
      <c r="H39" s="132">
        <f>G39-C39</f>
        <v>0</v>
      </c>
    </row>
    <row r="40" spans="2:8" x14ac:dyDescent="0.2">
      <c r="B40" s="145" t="s">
        <v>274</v>
      </c>
      <c r="C40" s="132"/>
      <c r="D40" s="133"/>
      <c r="E40" s="132">
        <f>C40+D40</f>
        <v>0</v>
      </c>
      <c r="F40" s="133"/>
      <c r="G40" s="133"/>
      <c r="H40" s="132">
        <f>G40-C40</f>
        <v>0</v>
      </c>
    </row>
    <row r="41" spans="2:8" x14ac:dyDescent="0.2">
      <c r="B41" s="136"/>
      <c r="C41" s="132"/>
      <c r="D41" s="133"/>
      <c r="E41" s="132"/>
      <c r="F41" s="133"/>
      <c r="G41" s="133"/>
      <c r="H41" s="132"/>
    </row>
    <row r="42" spans="2:8" ht="25.5" x14ac:dyDescent="0.2">
      <c r="B42" s="105" t="s">
        <v>273</v>
      </c>
      <c r="C42" s="131">
        <f>C10+C11+C12+C13+C14+C15+C16+C17+C29+C35+C36+C38</f>
        <v>10589875</v>
      </c>
      <c r="D42" s="144">
        <f>D10+D11+D12+D13+D14+D15+D16+D17+D29+D35+D36+D38</f>
        <v>1060455.49</v>
      </c>
      <c r="E42" s="144">
        <f>E10+E11+E12+E13+E14+E15+E16+E17+E29+E35+E36+E38</f>
        <v>11650330.49</v>
      </c>
      <c r="F42" s="144">
        <f>F10+F11+F12+F13+F14+F15+F16+F17+F29+F35+F36+F38</f>
        <v>8173687.9100000001</v>
      </c>
      <c r="G42" s="144">
        <f>G10+G11+G12+G13+G14+G15+G16+G17+G29+G35+G36+G38</f>
        <v>8173641.0499999998</v>
      </c>
      <c r="H42" s="144">
        <f>H10+H11+H12+H13+H14+H15+H16+H17+H29+H35+H36+H38</f>
        <v>-2416233.9499999997</v>
      </c>
    </row>
    <row r="43" spans="2:8" x14ac:dyDescent="0.2">
      <c r="B43" s="88"/>
      <c r="C43" s="132"/>
      <c r="D43" s="88"/>
      <c r="E43" s="143"/>
      <c r="F43" s="88"/>
      <c r="G43" s="88"/>
      <c r="H43" s="143"/>
    </row>
    <row r="44" spans="2:8" ht="25.5" x14ac:dyDescent="0.2">
      <c r="B44" s="105" t="s">
        <v>272</v>
      </c>
      <c r="C44" s="142"/>
      <c r="D44" s="141"/>
      <c r="E44" s="142"/>
      <c r="F44" s="141"/>
      <c r="G44" s="141"/>
      <c r="H44" s="132"/>
    </row>
    <row r="45" spans="2:8" x14ac:dyDescent="0.2">
      <c r="B45" s="136"/>
      <c r="C45" s="132"/>
      <c r="D45" s="135"/>
      <c r="E45" s="132"/>
      <c r="F45" s="135"/>
      <c r="G45" s="135"/>
      <c r="H45" s="132"/>
    </row>
    <row r="46" spans="2:8" x14ac:dyDescent="0.2">
      <c r="B46" s="81" t="s">
        <v>271</v>
      </c>
      <c r="C46" s="132"/>
      <c r="D46" s="133"/>
      <c r="E46" s="132"/>
      <c r="F46" s="133"/>
      <c r="G46" s="133"/>
      <c r="H46" s="132"/>
    </row>
    <row r="47" spans="2:8" x14ac:dyDescent="0.2">
      <c r="B47" s="86" t="s">
        <v>270</v>
      </c>
      <c r="C47" s="132">
        <f>SUM(C48:C55)</f>
        <v>0</v>
      </c>
      <c r="D47" s="132">
        <f>SUM(D48:D55)</f>
        <v>0</v>
      </c>
      <c r="E47" s="132">
        <f>SUM(E48:E55)</f>
        <v>0</v>
      </c>
      <c r="F47" s="132">
        <f>SUM(F48:F55)</f>
        <v>0</v>
      </c>
      <c r="G47" s="132">
        <f>SUM(G48:G55)</f>
        <v>0</v>
      </c>
      <c r="H47" s="132">
        <f>SUM(H48:H55)</f>
        <v>0</v>
      </c>
    </row>
    <row r="48" spans="2:8" ht="25.5" x14ac:dyDescent="0.2">
      <c r="B48" s="140" t="s">
        <v>269</v>
      </c>
      <c r="C48" s="132"/>
      <c r="D48" s="133"/>
      <c r="E48" s="132">
        <f>C48+D48</f>
        <v>0</v>
      </c>
      <c r="F48" s="133"/>
      <c r="G48" s="133"/>
      <c r="H48" s="132">
        <f>G48-C48</f>
        <v>0</v>
      </c>
    </row>
    <row r="49" spans="2:8" ht="25.5" x14ac:dyDescent="0.2">
      <c r="B49" s="140" t="s">
        <v>268</v>
      </c>
      <c r="C49" s="132"/>
      <c r="D49" s="133"/>
      <c r="E49" s="132">
        <f>C49+D49</f>
        <v>0</v>
      </c>
      <c r="F49" s="133"/>
      <c r="G49" s="133"/>
      <c r="H49" s="132">
        <f>G49-C49</f>
        <v>0</v>
      </c>
    </row>
    <row r="50" spans="2:8" ht="25.5" x14ac:dyDescent="0.2">
      <c r="B50" s="140" t="s">
        <v>267</v>
      </c>
      <c r="C50" s="132"/>
      <c r="D50" s="133"/>
      <c r="E50" s="132">
        <f>C50+D50</f>
        <v>0</v>
      </c>
      <c r="F50" s="133"/>
      <c r="G50" s="133"/>
      <c r="H50" s="132">
        <f>G50-C50</f>
        <v>0</v>
      </c>
    </row>
    <row r="51" spans="2:8" ht="38.25" x14ac:dyDescent="0.2">
      <c r="B51" s="140" t="s">
        <v>266</v>
      </c>
      <c r="C51" s="132"/>
      <c r="D51" s="133"/>
      <c r="E51" s="132">
        <f>C51+D51</f>
        <v>0</v>
      </c>
      <c r="F51" s="133"/>
      <c r="G51" s="133"/>
      <c r="H51" s="132">
        <f>G51-C51</f>
        <v>0</v>
      </c>
    </row>
    <row r="52" spans="2:8" x14ac:dyDescent="0.2">
      <c r="B52" s="140" t="s">
        <v>265</v>
      </c>
      <c r="C52" s="132"/>
      <c r="D52" s="133"/>
      <c r="E52" s="132">
        <f>C52+D52</f>
        <v>0</v>
      </c>
      <c r="F52" s="133"/>
      <c r="G52" s="133"/>
      <c r="H52" s="132">
        <f>G52-C52</f>
        <v>0</v>
      </c>
    </row>
    <row r="53" spans="2:8" ht="25.5" x14ac:dyDescent="0.2">
      <c r="B53" s="140" t="s">
        <v>264</v>
      </c>
      <c r="C53" s="132"/>
      <c r="D53" s="133"/>
      <c r="E53" s="132">
        <f>C53+D53</f>
        <v>0</v>
      </c>
      <c r="F53" s="133"/>
      <c r="G53" s="133"/>
      <c r="H53" s="132">
        <f>G53-C53</f>
        <v>0</v>
      </c>
    </row>
    <row r="54" spans="2:8" ht="25.5" x14ac:dyDescent="0.2">
      <c r="B54" s="140" t="s">
        <v>263</v>
      </c>
      <c r="C54" s="132"/>
      <c r="D54" s="133"/>
      <c r="E54" s="132">
        <f>C54+D54</f>
        <v>0</v>
      </c>
      <c r="F54" s="133"/>
      <c r="G54" s="133"/>
      <c r="H54" s="132">
        <f>G54-C54</f>
        <v>0</v>
      </c>
    </row>
    <row r="55" spans="2:8" ht="25.5" x14ac:dyDescent="0.2">
      <c r="B55" s="140" t="s">
        <v>262</v>
      </c>
      <c r="C55" s="132"/>
      <c r="D55" s="133"/>
      <c r="E55" s="132">
        <f>C55+D55</f>
        <v>0</v>
      </c>
      <c r="F55" s="133"/>
      <c r="G55" s="133"/>
      <c r="H55" s="132">
        <f>G55-C55</f>
        <v>0</v>
      </c>
    </row>
    <row r="56" spans="2:8" x14ac:dyDescent="0.2">
      <c r="B56" s="90" t="s">
        <v>261</v>
      </c>
      <c r="C56" s="132">
        <f>SUM(C57:C60)</f>
        <v>0</v>
      </c>
      <c r="D56" s="132">
        <f>SUM(D57:D60)</f>
        <v>0</v>
      </c>
      <c r="E56" s="132">
        <f>SUM(E57:E60)</f>
        <v>0</v>
      </c>
      <c r="F56" s="132">
        <f>SUM(F57:F60)</f>
        <v>0</v>
      </c>
      <c r="G56" s="132">
        <f>SUM(G57:G60)</f>
        <v>0</v>
      </c>
      <c r="H56" s="132">
        <f>SUM(H57:H60)</f>
        <v>0</v>
      </c>
    </row>
    <row r="57" spans="2:8" x14ac:dyDescent="0.2">
      <c r="B57" s="140" t="s">
        <v>260</v>
      </c>
      <c r="C57" s="132"/>
      <c r="D57" s="133"/>
      <c r="E57" s="132">
        <f>C57+D57</f>
        <v>0</v>
      </c>
      <c r="F57" s="133"/>
      <c r="G57" s="133"/>
      <c r="H57" s="132">
        <f>G57-C57</f>
        <v>0</v>
      </c>
    </row>
    <row r="58" spans="2:8" x14ac:dyDescent="0.2">
      <c r="B58" s="140" t="s">
        <v>259</v>
      </c>
      <c r="C58" s="132"/>
      <c r="D58" s="133"/>
      <c r="E58" s="132">
        <f>C58+D58</f>
        <v>0</v>
      </c>
      <c r="F58" s="133"/>
      <c r="G58" s="133"/>
      <c r="H58" s="132">
        <f>G58-C58</f>
        <v>0</v>
      </c>
    </row>
    <row r="59" spans="2:8" x14ac:dyDescent="0.2">
      <c r="B59" s="140" t="s">
        <v>258</v>
      </c>
      <c r="C59" s="132"/>
      <c r="D59" s="133"/>
      <c r="E59" s="132">
        <f>C59+D59</f>
        <v>0</v>
      </c>
      <c r="F59" s="133"/>
      <c r="G59" s="133"/>
      <c r="H59" s="132">
        <f>G59-C59</f>
        <v>0</v>
      </c>
    </row>
    <row r="60" spans="2:8" x14ac:dyDescent="0.2">
      <c r="B60" s="140" t="s">
        <v>257</v>
      </c>
      <c r="C60" s="132"/>
      <c r="D60" s="133"/>
      <c r="E60" s="132">
        <f>C60+D60</f>
        <v>0</v>
      </c>
      <c r="F60" s="133"/>
      <c r="G60" s="133"/>
      <c r="H60" s="132">
        <f>G60-C60</f>
        <v>0</v>
      </c>
    </row>
    <row r="61" spans="2:8" x14ac:dyDescent="0.2">
      <c r="B61" s="90" t="s">
        <v>256</v>
      </c>
      <c r="C61" s="132">
        <f>C62+C63</f>
        <v>0</v>
      </c>
      <c r="D61" s="132">
        <f>D62+D63</f>
        <v>0</v>
      </c>
      <c r="E61" s="132">
        <f>E62+E63</f>
        <v>0</v>
      </c>
      <c r="F61" s="132">
        <f>F62+F63</f>
        <v>0</v>
      </c>
      <c r="G61" s="132">
        <f>G62+G63</f>
        <v>0</v>
      </c>
      <c r="H61" s="132">
        <f>H62+H63</f>
        <v>0</v>
      </c>
    </row>
    <row r="62" spans="2:8" ht="25.5" x14ac:dyDescent="0.2">
      <c r="B62" s="140" t="s">
        <v>255</v>
      </c>
      <c r="C62" s="132"/>
      <c r="D62" s="133"/>
      <c r="E62" s="132">
        <f>C62+D62</f>
        <v>0</v>
      </c>
      <c r="F62" s="133"/>
      <c r="G62" s="133"/>
      <c r="H62" s="132">
        <f>G62-C62</f>
        <v>0</v>
      </c>
    </row>
    <row r="63" spans="2:8" x14ac:dyDescent="0.2">
      <c r="B63" s="140" t="s">
        <v>254</v>
      </c>
      <c r="C63" s="132"/>
      <c r="D63" s="133"/>
      <c r="E63" s="132">
        <f>C63+D63</f>
        <v>0</v>
      </c>
      <c r="F63" s="133"/>
      <c r="G63" s="133"/>
      <c r="H63" s="132">
        <f>G63-C63</f>
        <v>0</v>
      </c>
    </row>
    <row r="64" spans="2:8" ht="38.25" x14ac:dyDescent="0.2">
      <c r="B64" s="90" t="s">
        <v>253</v>
      </c>
      <c r="C64" s="132">
        <v>253504681</v>
      </c>
      <c r="D64" s="133">
        <v>-85019699.780000001</v>
      </c>
      <c r="E64" s="132">
        <f>C64+D64</f>
        <v>168484981.22</v>
      </c>
      <c r="F64" s="133">
        <v>94864129.219999999</v>
      </c>
      <c r="G64" s="133">
        <v>94864129.219999999</v>
      </c>
      <c r="H64" s="132">
        <f>G64-C64</f>
        <v>-158640551.78</v>
      </c>
    </row>
    <row r="65" spans="2:8" x14ac:dyDescent="0.2">
      <c r="B65" s="139" t="s">
        <v>252</v>
      </c>
      <c r="C65" s="137"/>
      <c r="D65" s="138"/>
      <c r="E65" s="137">
        <f>C65+D65</f>
        <v>0</v>
      </c>
      <c r="F65" s="138"/>
      <c r="G65" s="138"/>
      <c r="H65" s="137">
        <f>G65-C65</f>
        <v>0</v>
      </c>
    </row>
    <row r="66" spans="2:8" x14ac:dyDescent="0.2">
      <c r="B66" s="136"/>
      <c r="C66" s="132"/>
      <c r="D66" s="135"/>
      <c r="E66" s="132"/>
      <c r="F66" s="135"/>
      <c r="G66" s="135"/>
      <c r="H66" s="132"/>
    </row>
    <row r="67" spans="2:8" ht="25.5" x14ac:dyDescent="0.2">
      <c r="B67" s="105" t="s">
        <v>251</v>
      </c>
      <c r="C67" s="131">
        <f>C47+C56+C61+C64+C65</f>
        <v>253504681</v>
      </c>
      <c r="D67" s="131">
        <f>D47+D56+D61+D64+D65</f>
        <v>-85019699.780000001</v>
      </c>
      <c r="E67" s="131">
        <f>E47+E56+E61+E64+E65</f>
        <v>168484981.22</v>
      </c>
      <c r="F67" s="131">
        <f>F47+F56+F61+F64+F65</f>
        <v>94864129.219999999</v>
      </c>
      <c r="G67" s="131">
        <f>G47+G56+G61+G64+G65</f>
        <v>94864129.219999999</v>
      </c>
      <c r="H67" s="131">
        <f>H47+H56+H61+H64+H65</f>
        <v>-158640551.78</v>
      </c>
    </row>
    <row r="68" spans="2:8" x14ac:dyDescent="0.2">
      <c r="B68" s="134"/>
      <c r="C68" s="132"/>
      <c r="D68" s="135"/>
      <c r="E68" s="132"/>
      <c r="F68" s="135"/>
      <c r="G68" s="135"/>
      <c r="H68" s="132"/>
    </row>
    <row r="69" spans="2:8" ht="25.5" x14ac:dyDescent="0.2">
      <c r="B69" s="105" t="s">
        <v>250</v>
      </c>
      <c r="C69" s="131">
        <f>C70</f>
        <v>0</v>
      </c>
      <c r="D69" s="131">
        <f>D70</f>
        <v>0</v>
      </c>
      <c r="E69" s="131">
        <f>E70</f>
        <v>0</v>
      </c>
      <c r="F69" s="131">
        <f>F70</f>
        <v>0</v>
      </c>
      <c r="G69" s="131">
        <f>G70</f>
        <v>0</v>
      </c>
      <c r="H69" s="131">
        <f>H70</f>
        <v>0</v>
      </c>
    </row>
    <row r="70" spans="2:8" x14ac:dyDescent="0.2">
      <c r="B70" s="134" t="s">
        <v>249</v>
      </c>
      <c r="C70" s="132"/>
      <c r="D70" s="133"/>
      <c r="E70" s="132">
        <f>C70+D70</f>
        <v>0</v>
      </c>
      <c r="F70" s="133"/>
      <c r="G70" s="133"/>
      <c r="H70" s="132">
        <f>G70-C70</f>
        <v>0</v>
      </c>
    </row>
    <row r="71" spans="2:8" x14ac:dyDescent="0.2">
      <c r="B71" s="134"/>
      <c r="C71" s="132"/>
      <c r="D71" s="133"/>
      <c r="E71" s="132"/>
      <c r="F71" s="133"/>
      <c r="G71" s="133"/>
      <c r="H71" s="132"/>
    </row>
    <row r="72" spans="2:8" x14ac:dyDescent="0.2">
      <c r="B72" s="105" t="s">
        <v>248</v>
      </c>
      <c r="C72" s="131">
        <f>C42+C67+C69</f>
        <v>264094556</v>
      </c>
      <c r="D72" s="131">
        <f>D42+D67+D69</f>
        <v>-83959244.290000007</v>
      </c>
      <c r="E72" s="131">
        <f>E42+E67+E69</f>
        <v>180135311.71000001</v>
      </c>
      <c r="F72" s="131">
        <f>F42+F67+F69</f>
        <v>103037817.13</v>
      </c>
      <c r="G72" s="131">
        <f>G42+G67+G69</f>
        <v>103037770.27</v>
      </c>
      <c r="H72" s="131">
        <f>H42+H67+H69</f>
        <v>-161056785.72999999</v>
      </c>
    </row>
    <row r="73" spans="2:8" x14ac:dyDescent="0.2">
      <c r="B73" s="134"/>
      <c r="C73" s="132"/>
      <c r="D73" s="133"/>
      <c r="E73" s="132"/>
      <c r="F73" s="133"/>
      <c r="G73" s="133"/>
      <c r="H73" s="132"/>
    </row>
    <row r="74" spans="2:8" x14ac:dyDescent="0.2">
      <c r="B74" s="105" t="s">
        <v>247</v>
      </c>
      <c r="C74" s="132"/>
      <c r="D74" s="133"/>
      <c r="E74" s="132"/>
      <c r="F74" s="133"/>
      <c r="G74" s="133"/>
      <c r="H74" s="132"/>
    </row>
    <row r="75" spans="2:8" ht="25.5" x14ac:dyDescent="0.2">
      <c r="B75" s="134" t="s">
        <v>246</v>
      </c>
      <c r="C75" s="132"/>
      <c r="D75" s="133"/>
      <c r="E75" s="132">
        <f>C75+D75</f>
        <v>0</v>
      </c>
      <c r="F75" s="133"/>
      <c r="G75" s="133"/>
      <c r="H75" s="132">
        <f>G75-C75</f>
        <v>0</v>
      </c>
    </row>
    <row r="76" spans="2:8" ht="25.5" x14ac:dyDescent="0.2">
      <c r="B76" s="134" t="s">
        <v>245</v>
      </c>
      <c r="C76" s="132"/>
      <c r="D76" s="133"/>
      <c r="E76" s="132">
        <f>C76+D76</f>
        <v>0</v>
      </c>
      <c r="F76" s="133"/>
      <c r="G76" s="133"/>
      <c r="H76" s="132">
        <f>G76-C76</f>
        <v>0</v>
      </c>
    </row>
    <row r="77" spans="2:8" ht="25.5" x14ac:dyDescent="0.2">
      <c r="B77" s="105" t="s">
        <v>244</v>
      </c>
      <c r="C77" s="131">
        <f>SUM(C75:C76)</f>
        <v>0</v>
      </c>
      <c r="D77" s="131">
        <f>SUM(D75:D76)</f>
        <v>0</v>
      </c>
      <c r="E77" s="131">
        <f>SUM(E75:E76)</f>
        <v>0</v>
      </c>
      <c r="F77" s="131">
        <f>SUM(F75:F76)</f>
        <v>0</v>
      </c>
      <c r="G77" s="131">
        <f>SUM(G75:G76)</f>
        <v>0</v>
      </c>
      <c r="H77" s="131">
        <f>SUM(H75:H76)</f>
        <v>0</v>
      </c>
    </row>
    <row r="78" spans="2:8" ht="13.5" thickBot="1" x14ac:dyDescent="0.25">
      <c r="B78" s="130"/>
      <c r="C78" s="128"/>
      <c r="D78" s="129"/>
      <c r="E78" s="128"/>
      <c r="F78" s="129"/>
      <c r="G78" s="129"/>
      <c r="H78" s="128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3A097-0A64-4B32-9C91-7CBFF56D9656}">
  <sheetPr>
    <pageSetUpPr fitToPage="1"/>
  </sheetPr>
  <dimension ref="B1:I161"/>
  <sheetViews>
    <sheetView workbookViewId="0">
      <pane ySplit="9" topLeftCell="A163" activePane="bottomLeft" state="frozen"/>
      <selection pane="bottomLeft" activeCell="H165" sqref="H165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28" t="s">
        <v>120</v>
      </c>
      <c r="C2" s="29"/>
      <c r="D2" s="29"/>
      <c r="E2" s="29"/>
      <c r="F2" s="29"/>
      <c r="G2" s="29"/>
      <c r="H2" s="29"/>
      <c r="I2" s="178"/>
    </row>
    <row r="3" spans="2:9" x14ac:dyDescent="0.2">
      <c r="B3" s="126" t="s">
        <v>394</v>
      </c>
      <c r="C3" s="125"/>
      <c r="D3" s="125"/>
      <c r="E3" s="125"/>
      <c r="F3" s="125"/>
      <c r="G3" s="125"/>
      <c r="H3" s="125"/>
      <c r="I3" s="177"/>
    </row>
    <row r="4" spans="2:9" x14ac:dyDescent="0.2">
      <c r="B4" s="126" t="s">
        <v>393</v>
      </c>
      <c r="C4" s="125"/>
      <c r="D4" s="125"/>
      <c r="E4" s="125"/>
      <c r="F4" s="125"/>
      <c r="G4" s="125"/>
      <c r="H4" s="125"/>
      <c r="I4" s="177"/>
    </row>
    <row r="5" spans="2:9" x14ac:dyDescent="0.2">
      <c r="B5" s="126" t="s">
        <v>173</v>
      </c>
      <c r="C5" s="125"/>
      <c r="D5" s="125"/>
      <c r="E5" s="125"/>
      <c r="F5" s="125"/>
      <c r="G5" s="125"/>
      <c r="H5" s="125"/>
      <c r="I5" s="177"/>
    </row>
    <row r="6" spans="2:9" ht="13.5" thickBot="1" x14ac:dyDescent="0.25">
      <c r="B6" s="123" t="s">
        <v>1</v>
      </c>
      <c r="C6" s="122"/>
      <c r="D6" s="122"/>
      <c r="E6" s="122"/>
      <c r="F6" s="122"/>
      <c r="G6" s="122"/>
      <c r="H6" s="122"/>
      <c r="I6" s="176"/>
    </row>
    <row r="7" spans="2:9" ht="15.75" customHeight="1" x14ac:dyDescent="0.2">
      <c r="B7" s="28" t="s">
        <v>2</v>
      </c>
      <c r="C7" s="30"/>
      <c r="D7" s="28" t="s">
        <v>392</v>
      </c>
      <c r="E7" s="29"/>
      <c r="F7" s="29"/>
      <c r="G7" s="29"/>
      <c r="H7" s="30"/>
      <c r="I7" s="150" t="s">
        <v>391</v>
      </c>
    </row>
    <row r="8" spans="2:9" ht="15" customHeight="1" thickBot="1" x14ac:dyDescent="0.25">
      <c r="B8" s="126"/>
      <c r="C8" s="124"/>
      <c r="D8" s="123"/>
      <c r="E8" s="122"/>
      <c r="F8" s="122"/>
      <c r="G8" s="122"/>
      <c r="H8" s="121"/>
      <c r="I8" s="149"/>
    </row>
    <row r="9" spans="2:9" ht="26.25" thickBot="1" x14ac:dyDescent="0.25">
      <c r="B9" s="123"/>
      <c r="C9" s="121"/>
      <c r="D9" s="175" t="s">
        <v>242</v>
      </c>
      <c r="E9" s="27" t="s">
        <v>390</v>
      </c>
      <c r="F9" s="175" t="s">
        <v>389</v>
      </c>
      <c r="G9" s="175" t="s">
        <v>212</v>
      </c>
      <c r="H9" s="175" t="s">
        <v>241</v>
      </c>
      <c r="I9" s="147"/>
    </row>
    <row r="10" spans="2:9" x14ac:dyDescent="0.2">
      <c r="B10" s="174" t="s">
        <v>388</v>
      </c>
      <c r="C10" s="173"/>
      <c r="D10" s="158">
        <f>D11+D19+D29+D39+D49+D59+D72+D76+D63</f>
        <v>10589875</v>
      </c>
      <c r="E10" s="158">
        <f>E11+E19+E29+E39+E49+E59+E72+E76+E63</f>
        <v>1060455.49</v>
      </c>
      <c r="F10" s="158">
        <f>F11+F19+F29+F39+F49+F59+F72+F76+F63</f>
        <v>11650330.49</v>
      </c>
      <c r="G10" s="158">
        <f>G11+G19+G29+G39+G49+G59+G72+G76+G63</f>
        <v>7042954.9000000004</v>
      </c>
      <c r="H10" s="158">
        <f>H11+H19+H29+H39+H49+H59+H72+H76+H63</f>
        <v>7032467.4999999991</v>
      </c>
      <c r="I10" s="158">
        <f>I11+I19+I29+I39+I49+I59+I72+I76+I63</f>
        <v>4607375.59</v>
      </c>
    </row>
    <row r="11" spans="2:9" x14ac:dyDescent="0.2">
      <c r="B11" s="162" t="s">
        <v>386</v>
      </c>
      <c r="C11" s="161"/>
      <c r="D11" s="143">
        <f>SUM(D12:D18)</f>
        <v>8949862</v>
      </c>
      <c r="E11" s="143">
        <f>SUM(E12:E18)</f>
        <v>168832.69</v>
      </c>
      <c r="F11" s="143">
        <f>SUM(F12:F18)</f>
        <v>9118694.6899999995</v>
      </c>
      <c r="G11" s="143">
        <f>SUM(G12:G18)</f>
        <v>5927833.1499999994</v>
      </c>
      <c r="H11" s="143">
        <f>SUM(H12:H18)</f>
        <v>5927833.1499999994</v>
      </c>
      <c r="I11" s="143">
        <f>SUM(I12:I18)</f>
        <v>3190861.54</v>
      </c>
    </row>
    <row r="12" spans="2:9" x14ac:dyDescent="0.2">
      <c r="B12" s="164" t="s">
        <v>385</v>
      </c>
      <c r="C12" s="163"/>
      <c r="D12" s="143">
        <v>5229552</v>
      </c>
      <c r="E12" s="132">
        <v>0</v>
      </c>
      <c r="F12" s="132">
        <f>D12+E12</f>
        <v>5229552</v>
      </c>
      <c r="G12" s="132">
        <v>3803935.59</v>
      </c>
      <c r="H12" s="132">
        <v>3803935.59</v>
      </c>
      <c r="I12" s="132">
        <f>F12-G12</f>
        <v>1425616.4100000001</v>
      </c>
    </row>
    <row r="13" spans="2:9" x14ac:dyDescent="0.2">
      <c r="B13" s="164" t="s">
        <v>384</v>
      </c>
      <c r="C13" s="163"/>
      <c r="D13" s="143"/>
      <c r="E13" s="132"/>
      <c r="F13" s="132">
        <f>D13+E13</f>
        <v>0</v>
      </c>
      <c r="G13" s="132"/>
      <c r="H13" s="132"/>
      <c r="I13" s="132">
        <f>F13-G13</f>
        <v>0</v>
      </c>
    </row>
    <row r="14" spans="2:9" x14ac:dyDescent="0.2">
      <c r="B14" s="164" t="s">
        <v>383</v>
      </c>
      <c r="C14" s="163"/>
      <c r="D14" s="143">
        <v>831451</v>
      </c>
      <c r="E14" s="132">
        <v>0</v>
      </c>
      <c r="F14" s="132">
        <f>D14+E14</f>
        <v>831451</v>
      </c>
      <c r="G14" s="132">
        <v>207655.32</v>
      </c>
      <c r="H14" s="132">
        <v>207655.32</v>
      </c>
      <c r="I14" s="132">
        <f>F14-G14</f>
        <v>623795.67999999993</v>
      </c>
    </row>
    <row r="15" spans="2:9" x14ac:dyDescent="0.2">
      <c r="B15" s="164" t="s">
        <v>382</v>
      </c>
      <c r="C15" s="163"/>
      <c r="D15" s="143">
        <v>1273513</v>
      </c>
      <c r="E15" s="132">
        <v>0</v>
      </c>
      <c r="F15" s="132">
        <f>D15+E15</f>
        <v>1273513</v>
      </c>
      <c r="G15" s="132">
        <v>884033.03</v>
      </c>
      <c r="H15" s="132">
        <v>884033.03</v>
      </c>
      <c r="I15" s="132">
        <f>F15-G15</f>
        <v>389479.97</v>
      </c>
    </row>
    <row r="16" spans="2:9" x14ac:dyDescent="0.2">
      <c r="B16" s="164" t="s">
        <v>381</v>
      </c>
      <c r="C16" s="163"/>
      <c r="D16" s="143">
        <v>1615346</v>
      </c>
      <c r="E16" s="132">
        <v>168832.69</v>
      </c>
      <c r="F16" s="132">
        <f>D16+E16</f>
        <v>1784178.69</v>
      </c>
      <c r="G16" s="132">
        <v>1032209.21</v>
      </c>
      <c r="H16" s="132">
        <v>1032209.21</v>
      </c>
      <c r="I16" s="132">
        <f>F16-G16</f>
        <v>751969.48</v>
      </c>
    </row>
    <row r="17" spans="2:9" x14ac:dyDescent="0.2">
      <c r="B17" s="164" t="s">
        <v>380</v>
      </c>
      <c r="C17" s="163"/>
      <c r="D17" s="143"/>
      <c r="E17" s="132"/>
      <c r="F17" s="132">
        <f>D17+E17</f>
        <v>0</v>
      </c>
      <c r="G17" s="132"/>
      <c r="H17" s="132"/>
      <c r="I17" s="132">
        <f>F17-G17</f>
        <v>0</v>
      </c>
    </row>
    <row r="18" spans="2:9" x14ac:dyDescent="0.2">
      <c r="B18" s="164" t="s">
        <v>379</v>
      </c>
      <c r="C18" s="163"/>
      <c r="D18" s="143"/>
      <c r="E18" s="132"/>
      <c r="F18" s="132">
        <f>D18+E18</f>
        <v>0</v>
      </c>
      <c r="G18" s="132"/>
      <c r="H18" s="132"/>
      <c r="I18" s="132">
        <f>F18-G18</f>
        <v>0</v>
      </c>
    </row>
    <row r="19" spans="2:9" x14ac:dyDescent="0.2">
      <c r="B19" s="162" t="s">
        <v>378</v>
      </c>
      <c r="C19" s="161"/>
      <c r="D19" s="143">
        <f>SUM(D20:D28)</f>
        <v>660069</v>
      </c>
      <c r="E19" s="143">
        <f>SUM(E20:E28)</f>
        <v>462850</v>
      </c>
      <c r="F19" s="143">
        <f>SUM(F20:F28)</f>
        <v>1122919</v>
      </c>
      <c r="G19" s="143">
        <f>SUM(G20:G28)</f>
        <v>635968.69000000006</v>
      </c>
      <c r="H19" s="143">
        <f>SUM(H20:H28)</f>
        <v>635969.30000000005</v>
      </c>
      <c r="I19" s="143">
        <f>SUM(I20:I28)</f>
        <v>486950.31</v>
      </c>
    </row>
    <row r="20" spans="2:9" x14ac:dyDescent="0.2">
      <c r="B20" s="164" t="s">
        <v>377</v>
      </c>
      <c r="C20" s="163"/>
      <c r="D20" s="143">
        <v>330480</v>
      </c>
      <c r="E20" s="132">
        <v>325400</v>
      </c>
      <c r="F20" s="143">
        <f>D20+E20</f>
        <v>655880</v>
      </c>
      <c r="G20" s="132">
        <v>354348.73</v>
      </c>
      <c r="H20" s="132">
        <v>354348.73</v>
      </c>
      <c r="I20" s="132">
        <f>F20-G20</f>
        <v>301531.27</v>
      </c>
    </row>
    <row r="21" spans="2:9" x14ac:dyDescent="0.2">
      <c r="B21" s="164" t="s">
        <v>376</v>
      </c>
      <c r="C21" s="163"/>
      <c r="D21" s="143">
        <v>18000</v>
      </c>
      <c r="E21" s="132">
        <v>0</v>
      </c>
      <c r="F21" s="143">
        <f>D21+E21</f>
        <v>18000</v>
      </c>
      <c r="G21" s="132">
        <v>12255</v>
      </c>
      <c r="H21" s="132">
        <v>12255.61</v>
      </c>
      <c r="I21" s="132">
        <f>F21-G21</f>
        <v>5745</v>
      </c>
    </row>
    <row r="22" spans="2:9" x14ac:dyDescent="0.2">
      <c r="B22" s="164" t="s">
        <v>375</v>
      </c>
      <c r="C22" s="163"/>
      <c r="D22" s="143">
        <v>0</v>
      </c>
      <c r="E22" s="132">
        <v>8100</v>
      </c>
      <c r="F22" s="143">
        <f>D22+E22</f>
        <v>8100</v>
      </c>
      <c r="G22" s="132">
        <v>0</v>
      </c>
      <c r="H22" s="132">
        <v>0</v>
      </c>
      <c r="I22" s="132">
        <f>F22-G22</f>
        <v>8100</v>
      </c>
    </row>
    <row r="23" spans="2:9" x14ac:dyDescent="0.2">
      <c r="B23" s="164" t="s">
        <v>374</v>
      </c>
      <c r="C23" s="163"/>
      <c r="D23" s="143">
        <v>8100</v>
      </c>
      <c r="E23" s="132">
        <v>-1000</v>
      </c>
      <c r="F23" s="143">
        <f>D23+E23</f>
        <v>7100</v>
      </c>
      <c r="G23" s="132">
        <v>405</v>
      </c>
      <c r="H23" s="132">
        <v>405</v>
      </c>
      <c r="I23" s="132">
        <f>F23-G23</f>
        <v>6695</v>
      </c>
    </row>
    <row r="24" spans="2:9" x14ac:dyDescent="0.2">
      <c r="B24" s="164" t="s">
        <v>373</v>
      </c>
      <c r="C24" s="163"/>
      <c r="D24" s="143"/>
      <c r="E24" s="132"/>
      <c r="F24" s="143">
        <f>D24+E24</f>
        <v>0</v>
      </c>
      <c r="G24" s="132"/>
      <c r="H24" s="132"/>
      <c r="I24" s="132">
        <f>F24-G24</f>
        <v>0</v>
      </c>
    </row>
    <row r="25" spans="2:9" x14ac:dyDescent="0.2">
      <c r="B25" s="164" t="s">
        <v>372</v>
      </c>
      <c r="C25" s="163"/>
      <c r="D25" s="143">
        <v>261947</v>
      </c>
      <c r="E25" s="132">
        <v>107350</v>
      </c>
      <c r="F25" s="143">
        <f>D25+E25</f>
        <v>369297</v>
      </c>
      <c r="G25" s="132">
        <v>259761.16</v>
      </c>
      <c r="H25" s="132">
        <v>259761.16</v>
      </c>
      <c r="I25" s="132">
        <f>F25-G25</f>
        <v>109535.84</v>
      </c>
    </row>
    <row r="26" spans="2:9" x14ac:dyDescent="0.2">
      <c r="B26" s="164" t="s">
        <v>371</v>
      </c>
      <c r="C26" s="163"/>
      <c r="D26" s="143">
        <v>21577</v>
      </c>
      <c r="E26" s="132">
        <v>23000</v>
      </c>
      <c r="F26" s="143">
        <f>D26+E26</f>
        <v>44577</v>
      </c>
      <c r="G26" s="132">
        <v>0</v>
      </c>
      <c r="H26" s="132">
        <v>0</v>
      </c>
      <c r="I26" s="132">
        <f>F26-G26</f>
        <v>44577</v>
      </c>
    </row>
    <row r="27" spans="2:9" x14ac:dyDescent="0.2">
      <c r="B27" s="164" t="s">
        <v>370</v>
      </c>
      <c r="C27" s="163"/>
      <c r="D27" s="143"/>
      <c r="E27" s="132"/>
      <c r="F27" s="143">
        <f>D27+E27</f>
        <v>0</v>
      </c>
      <c r="G27" s="132"/>
      <c r="H27" s="132"/>
      <c r="I27" s="132">
        <f>F27-G27</f>
        <v>0</v>
      </c>
    </row>
    <row r="28" spans="2:9" x14ac:dyDescent="0.2">
      <c r="B28" s="164" t="s">
        <v>369</v>
      </c>
      <c r="C28" s="163"/>
      <c r="D28" s="143">
        <v>19965</v>
      </c>
      <c r="E28" s="132">
        <v>0</v>
      </c>
      <c r="F28" s="143">
        <f>D28+E28</f>
        <v>19965</v>
      </c>
      <c r="G28" s="132">
        <v>9198.7999999999993</v>
      </c>
      <c r="H28" s="132">
        <v>9198.7999999999993</v>
      </c>
      <c r="I28" s="132">
        <f>F28-G28</f>
        <v>10766.2</v>
      </c>
    </row>
    <row r="29" spans="2:9" x14ac:dyDescent="0.2">
      <c r="B29" s="162" t="s">
        <v>368</v>
      </c>
      <c r="C29" s="161"/>
      <c r="D29" s="143">
        <f>SUM(D30:D38)</f>
        <v>979944</v>
      </c>
      <c r="E29" s="143">
        <f>SUM(E30:E38)</f>
        <v>100650</v>
      </c>
      <c r="F29" s="143">
        <f>SUM(F30:F38)</f>
        <v>1080594</v>
      </c>
      <c r="G29" s="143">
        <f>SUM(G30:G38)</f>
        <v>351485.73000000004</v>
      </c>
      <c r="H29" s="143">
        <f>SUM(H30:H38)</f>
        <v>340997.72000000003</v>
      </c>
      <c r="I29" s="143">
        <f>SUM(I30:I38)</f>
        <v>729108.27</v>
      </c>
    </row>
    <row r="30" spans="2:9" x14ac:dyDescent="0.2">
      <c r="B30" s="164" t="s">
        <v>367</v>
      </c>
      <c r="C30" s="163"/>
      <c r="D30" s="143">
        <v>225170</v>
      </c>
      <c r="E30" s="132">
        <v>0</v>
      </c>
      <c r="F30" s="143">
        <f>D30+E30</f>
        <v>225170</v>
      </c>
      <c r="G30" s="132">
        <v>82994.05</v>
      </c>
      <c r="H30" s="132">
        <v>82994.05</v>
      </c>
      <c r="I30" s="132">
        <f>F30-G30</f>
        <v>142175.95000000001</v>
      </c>
    </row>
    <row r="31" spans="2:9" x14ac:dyDescent="0.2">
      <c r="B31" s="164" t="s">
        <v>366</v>
      </c>
      <c r="C31" s="163"/>
      <c r="D31" s="143">
        <v>93975</v>
      </c>
      <c r="E31" s="132">
        <v>-4350</v>
      </c>
      <c r="F31" s="143">
        <f>D31+E31</f>
        <v>89625</v>
      </c>
      <c r="G31" s="132">
        <v>51530.68</v>
      </c>
      <c r="H31" s="132">
        <v>51530.68</v>
      </c>
      <c r="I31" s="132">
        <f>F31-G31</f>
        <v>38094.32</v>
      </c>
    </row>
    <row r="32" spans="2:9" x14ac:dyDescent="0.2">
      <c r="B32" s="164" t="s">
        <v>365</v>
      </c>
      <c r="C32" s="163"/>
      <c r="D32" s="143">
        <v>110450</v>
      </c>
      <c r="E32" s="132">
        <v>0</v>
      </c>
      <c r="F32" s="143">
        <f>D32+E32</f>
        <v>110450</v>
      </c>
      <c r="G32" s="132">
        <v>20000</v>
      </c>
      <c r="H32" s="132">
        <v>20000</v>
      </c>
      <c r="I32" s="132">
        <f>F32-G32</f>
        <v>90450</v>
      </c>
    </row>
    <row r="33" spans="2:9" x14ac:dyDescent="0.2">
      <c r="B33" s="164" t="s">
        <v>364</v>
      </c>
      <c r="C33" s="163"/>
      <c r="D33" s="143">
        <v>201400</v>
      </c>
      <c r="E33" s="132">
        <v>0</v>
      </c>
      <c r="F33" s="143">
        <f>D33+E33</f>
        <v>201400</v>
      </c>
      <c r="G33" s="132">
        <v>20130.41</v>
      </c>
      <c r="H33" s="132">
        <v>20130.41</v>
      </c>
      <c r="I33" s="132">
        <f>F33-G33</f>
        <v>181269.59</v>
      </c>
    </row>
    <row r="34" spans="2:9" x14ac:dyDescent="0.2">
      <c r="B34" s="164" t="s">
        <v>363</v>
      </c>
      <c r="C34" s="163"/>
      <c r="D34" s="143">
        <v>80893</v>
      </c>
      <c r="E34" s="132">
        <v>105000</v>
      </c>
      <c r="F34" s="143">
        <f>D34+E34</f>
        <v>185893</v>
      </c>
      <c r="G34" s="132">
        <v>55389.35</v>
      </c>
      <c r="H34" s="132">
        <v>55389.35</v>
      </c>
      <c r="I34" s="132">
        <f>F34-G34</f>
        <v>130503.65</v>
      </c>
    </row>
    <row r="35" spans="2:9" x14ac:dyDescent="0.2">
      <c r="B35" s="164" t="s">
        <v>362</v>
      </c>
      <c r="C35" s="163"/>
      <c r="D35" s="143"/>
      <c r="E35" s="132"/>
      <c r="F35" s="143">
        <f>D35+E35</f>
        <v>0</v>
      </c>
      <c r="G35" s="132"/>
      <c r="H35" s="132"/>
      <c r="I35" s="132">
        <f>F35-G35</f>
        <v>0</v>
      </c>
    </row>
    <row r="36" spans="2:9" x14ac:dyDescent="0.2">
      <c r="B36" s="164" t="s">
        <v>361</v>
      </c>
      <c r="C36" s="163"/>
      <c r="D36" s="143">
        <v>14100</v>
      </c>
      <c r="E36" s="132">
        <v>0</v>
      </c>
      <c r="F36" s="143">
        <f>D36+E36</f>
        <v>14100</v>
      </c>
      <c r="G36" s="132">
        <v>7714</v>
      </c>
      <c r="H36" s="132">
        <v>7714</v>
      </c>
      <c r="I36" s="132">
        <f>F36-G36</f>
        <v>6386</v>
      </c>
    </row>
    <row r="37" spans="2:9" x14ac:dyDescent="0.2">
      <c r="B37" s="164" t="s">
        <v>360</v>
      </c>
      <c r="C37" s="163"/>
      <c r="D37" s="143"/>
      <c r="E37" s="132"/>
      <c r="F37" s="143">
        <f>D37+E37</f>
        <v>0</v>
      </c>
      <c r="G37" s="132"/>
      <c r="H37" s="132"/>
      <c r="I37" s="132">
        <f>F37-G37</f>
        <v>0</v>
      </c>
    </row>
    <row r="38" spans="2:9" x14ac:dyDescent="0.2">
      <c r="B38" s="164" t="s">
        <v>359</v>
      </c>
      <c r="C38" s="163"/>
      <c r="D38" s="143">
        <v>253956</v>
      </c>
      <c r="E38" s="132">
        <v>0</v>
      </c>
      <c r="F38" s="143">
        <f>D38+E38</f>
        <v>253956</v>
      </c>
      <c r="G38" s="132">
        <v>113727.24</v>
      </c>
      <c r="H38" s="132">
        <v>103239.23</v>
      </c>
      <c r="I38" s="132">
        <f>F38-G38</f>
        <v>140228.76</v>
      </c>
    </row>
    <row r="39" spans="2:9" ht="25.5" customHeight="1" x14ac:dyDescent="0.2">
      <c r="B39" s="166" t="s">
        <v>358</v>
      </c>
      <c r="C39" s="165"/>
      <c r="D39" s="143">
        <f>SUM(D40:D48)</f>
        <v>0</v>
      </c>
      <c r="E39" s="143">
        <f>SUM(E40:E48)</f>
        <v>0</v>
      </c>
      <c r="F39" s="143">
        <f>SUM(F40:F48)</f>
        <v>0</v>
      </c>
      <c r="G39" s="143">
        <f>SUM(G40:G48)</f>
        <v>0</v>
      </c>
      <c r="H39" s="143">
        <f>SUM(H40:H48)</f>
        <v>0</v>
      </c>
      <c r="I39" s="143">
        <f>SUM(I40:I48)</f>
        <v>0</v>
      </c>
    </row>
    <row r="40" spans="2:9" x14ac:dyDescent="0.2">
      <c r="B40" s="164" t="s">
        <v>357</v>
      </c>
      <c r="C40" s="163"/>
      <c r="D40" s="143"/>
      <c r="E40" s="132"/>
      <c r="F40" s="143">
        <f>D40+E40</f>
        <v>0</v>
      </c>
      <c r="G40" s="132"/>
      <c r="H40" s="132"/>
      <c r="I40" s="132">
        <f>F40-G40</f>
        <v>0</v>
      </c>
    </row>
    <row r="41" spans="2:9" x14ac:dyDescent="0.2">
      <c r="B41" s="164" t="s">
        <v>356</v>
      </c>
      <c r="C41" s="163"/>
      <c r="D41" s="143"/>
      <c r="E41" s="132"/>
      <c r="F41" s="143">
        <f>D41+E41</f>
        <v>0</v>
      </c>
      <c r="G41" s="132"/>
      <c r="H41" s="132"/>
      <c r="I41" s="132">
        <f>F41-G41</f>
        <v>0</v>
      </c>
    </row>
    <row r="42" spans="2:9" x14ac:dyDescent="0.2">
      <c r="B42" s="164" t="s">
        <v>355</v>
      </c>
      <c r="C42" s="163"/>
      <c r="D42" s="143"/>
      <c r="E42" s="132"/>
      <c r="F42" s="143">
        <f>D42+E42</f>
        <v>0</v>
      </c>
      <c r="G42" s="132"/>
      <c r="H42" s="132"/>
      <c r="I42" s="132">
        <f>F42-G42</f>
        <v>0</v>
      </c>
    </row>
    <row r="43" spans="2:9" x14ac:dyDescent="0.2">
      <c r="B43" s="164" t="s">
        <v>354</v>
      </c>
      <c r="C43" s="163"/>
      <c r="D43" s="143"/>
      <c r="E43" s="132"/>
      <c r="F43" s="143">
        <f>D43+E43</f>
        <v>0</v>
      </c>
      <c r="G43" s="132"/>
      <c r="H43" s="132"/>
      <c r="I43" s="132">
        <f>F43-G43</f>
        <v>0</v>
      </c>
    </row>
    <row r="44" spans="2:9" x14ac:dyDescent="0.2">
      <c r="B44" s="164" t="s">
        <v>353</v>
      </c>
      <c r="C44" s="163"/>
      <c r="D44" s="143"/>
      <c r="E44" s="132"/>
      <c r="F44" s="143">
        <f>D44+E44</f>
        <v>0</v>
      </c>
      <c r="G44" s="132"/>
      <c r="H44" s="132"/>
      <c r="I44" s="132">
        <f>F44-G44</f>
        <v>0</v>
      </c>
    </row>
    <row r="45" spans="2:9" x14ac:dyDescent="0.2">
      <c r="B45" s="164" t="s">
        <v>352</v>
      </c>
      <c r="C45" s="163"/>
      <c r="D45" s="143"/>
      <c r="E45" s="132"/>
      <c r="F45" s="143">
        <f>D45+E45</f>
        <v>0</v>
      </c>
      <c r="G45" s="132"/>
      <c r="H45" s="132"/>
      <c r="I45" s="132">
        <f>F45-G45</f>
        <v>0</v>
      </c>
    </row>
    <row r="46" spans="2:9" x14ac:dyDescent="0.2">
      <c r="B46" s="164" t="s">
        <v>351</v>
      </c>
      <c r="C46" s="163"/>
      <c r="D46" s="143"/>
      <c r="E46" s="132"/>
      <c r="F46" s="143">
        <f>D46+E46</f>
        <v>0</v>
      </c>
      <c r="G46" s="132"/>
      <c r="H46" s="132"/>
      <c r="I46" s="132">
        <f>F46-G46</f>
        <v>0</v>
      </c>
    </row>
    <row r="47" spans="2:9" x14ac:dyDescent="0.2">
      <c r="B47" s="164" t="s">
        <v>350</v>
      </c>
      <c r="C47" s="163"/>
      <c r="D47" s="143"/>
      <c r="E47" s="132"/>
      <c r="F47" s="143">
        <f>D47+E47</f>
        <v>0</v>
      </c>
      <c r="G47" s="132"/>
      <c r="H47" s="132"/>
      <c r="I47" s="132">
        <f>F47-G47</f>
        <v>0</v>
      </c>
    </row>
    <row r="48" spans="2:9" x14ac:dyDescent="0.2">
      <c r="B48" s="164" t="s">
        <v>349</v>
      </c>
      <c r="C48" s="163"/>
      <c r="D48" s="143"/>
      <c r="E48" s="132"/>
      <c r="F48" s="143">
        <f>D48+E48</f>
        <v>0</v>
      </c>
      <c r="G48" s="132"/>
      <c r="H48" s="132"/>
      <c r="I48" s="132">
        <f>F48-G48</f>
        <v>0</v>
      </c>
    </row>
    <row r="49" spans="2:9" x14ac:dyDescent="0.2">
      <c r="B49" s="166" t="s">
        <v>348</v>
      </c>
      <c r="C49" s="165"/>
      <c r="D49" s="143">
        <f>SUM(D50:D58)</f>
        <v>0</v>
      </c>
      <c r="E49" s="143">
        <f>SUM(E50:E58)</f>
        <v>0</v>
      </c>
      <c r="F49" s="143">
        <f>SUM(F50:F58)</f>
        <v>0</v>
      </c>
      <c r="G49" s="143">
        <f>SUM(G50:G58)</f>
        <v>0</v>
      </c>
      <c r="H49" s="143">
        <f>SUM(H50:H58)</f>
        <v>0</v>
      </c>
      <c r="I49" s="143">
        <f>SUM(I50:I58)</f>
        <v>0</v>
      </c>
    </row>
    <row r="50" spans="2:9" x14ac:dyDescent="0.2">
      <c r="B50" s="164" t="s">
        <v>347</v>
      </c>
      <c r="C50" s="163"/>
      <c r="D50" s="143"/>
      <c r="E50" s="132"/>
      <c r="F50" s="143">
        <f>D50+E50</f>
        <v>0</v>
      </c>
      <c r="G50" s="132"/>
      <c r="H50" s="132"/>
      <c r="I50" s="132">
        <f>F50-G50</f>
        <v>0</v>
      </c>
    </row>
    <row r="51" spans="2:9" x14ac:dyDescent="0.2">
      <c r="B51" s="164" t="s">
        <v>346</v>
      </c>
      <c r="C51" s="163"/>
      <c r="D51" s="143"/>
      <c r="E51" s="132"/>
      <c r="F51" s="143">
        <f>D51+E51</f>
        <v>0</v>
      </c>
      <c r="G51" s="132"/>
      <c r="H51" s="132"/>
      <c r="I51" s="132">
        <f>F51-G51</f>
        <v>0</v>
      </c>
    </row>
    <row r="52" spans="2:9" x14ac:dyDescent="0.2">
      <c r="B52" s="164" t="s">
        <v>345</v>
      </c>
      <c r="C52" s="163"/>
      <c r="D52" s="143"/>
      <c r="E52" s="132"/>
      <c r="F52" s="143">
        <f>D52+E52</f>
        <v>0</v>
      </c>
      <c r="G52" s="132"/>
      <c r="H52" s="132"/>
      <c r="I52" s="132">
        <f>F52-G52</f>
        <v>0</v>
      </c>
    </row>
    <row r="53" spans="2:9" x14ac:dyDescent="0.2">
      <c r="B53" s="164" t="s">
        <v>344</v>
      </c>
      <c r="C53" s="163"/>
      <c r="D53" s="143"/>
      <c r="E53" s="132"/>
      <c r="F53" s="143">
        <f>D53+E53</f>
        <v>0</v>
      </c>
      <c r="G53" s="132"/>
      <c r="H53" s="132"/>
      <c r="I53" s="132">
        <f>F53-G53</f>
        <v>0</v>
      </c>
    </row>
    <row r="54" spans="2:9" x14ac:dyDescent="0.2">
      <c r="B54" s="164" t="s">
        <v>343</v>
      </c>
      <c r="C54" s="163"/>
      <c r="D54" s="143"/>
      <c r="E54" s="132"/>
      <c r="F54" s="143">
        <f>D54+E54</f>
        <v>0</v>
      </c>
      <c r="G54" s="132"/>
      <c r="H54" s="132"/>
      <c r="I54" s="132">
        <f>F54-G54</f>
        <v>0</v>
      </c>
    </row>
    <row r="55" spans="2:9" x14ac:dyDescent="0.2">
      <c r="B55" s="164" t="s">
        <v>342</v>
      </c>
      <c r="C55" s="163"/>
      <c r="D55" s="143"/>
      <c r="E55" s="132"/>
      <c r="F55" s="143">
        <f>D55+E55</f>
        <v>0</v>
      </c>
      <c r="G55" s="132"/>
      <c r="H55" s="132"/>
      <c r="I55" s="132">
        <f>F55-G55</f>
        <v>0</v>
      </c>
    </row>
    <row r="56" spans="2:9" x14ac:dyDescent="0.2">
      <c r="B56" s="164" t="s">
        <v>341</v>
      </c>
      <c r="C56" s="163"/>
      <c r="D56" s="143"/>
      <c r="E56" s="132"/>
      <c r="F56" s="143">
        <f>D56+E56</f>
        <v>0</v>
      </c>
      <c r="G56" s="132"/>
      <c r="H56" s="132"/>
      <c r="I56" s="132">
        <f>F56-G56</f>
        <v>0</v>
      </c>
    </row>
    <row r="57" spans="2:9" x14ac:dyDescent="0.2">
      <c r="B57" s="164" t="s">
        <v>340</v>
      </c>
      <c r="C57" s="163"/>
      <c r="D57" s="143"/>
      <c r="E57" s="132"/>
      <c r="F57" s="143">
        <f>D57+E57</f>
        <v>0</v>
      </c>
      <c r="G57" s="132"/>
      <c r="H57" s="132"/>
      <c r="I57" s="132">
        <f>F57-G57</f>
        <v>0</v>
      </c>
    </row>
    <row r="58" spans="2:9" x14ac:dyDescent="0.2">
      <c r="B58" s="164" t="s">
        <v>339</v>
      </c>
      <c r="C58" s="163"/>
      <c r="D58" s="143"/>
      <c r="E58" s="132"/>
      <c r="F58" s="143">
        <f>D58+E58</f>
        <v>0</v>
      </c>
      <c r="G58" s="132"/>
      <c r="H58" s="132"/>
      <c r="I58" s="132">
        <f>F58-G58</f>
        <v>0</v>
      </c>
    </row>
    <row r="59" spans="2:9" x14ac:dyDescent="0.2">
      <c r="B59" s="162" t="s">
        <v>338</v>
      </c>
      <c r="C59" s="161"/>
      <c r="D59" s="143">
        <f>SUM(D60:D62)</f>
        <v>0</v>
      </c>
      <c r="E59" s="143">
        <f>SUM(E60:E62)</f>
        <v>328122.8</v>
      </c>
      <c r="F59" s="143">
        <f>SUM(F60:F62)</f>
        <v>328122.8</v>
      </c>
      <c r="G59" s="143">
        <f>SUM(G60:G62)</f>
        <v>127667.33</v>
      </c>
      <c r="H59" s="143">
        <f>SUM(H60:H62)</f>
        <v>127667.33</v>
      </c>
      <c r="I59" s="132">
        <f>F59-G59</f>
        <v>200455.46999999997</v>
      </c>
    </row>
    <row r="60" spans="2:9" x14ac:dyDescent="0.2">
      <c r="B60" s="164" t="s">
        <v>337</v>
      </c>
      <c r="C60" s="163"/>
      <c r="D60" s="143">
        <v>0</v>
      </c>
      <c r="E60" s="132">
        <v>328122.8</v>
      </c>
      <c r="F60" s="143">
        <f>D60+E60</f>
        <v>328122.8</v>
      </c>
      <c r="G60" s="132">
        <v>127667.33</v>
      </c>
      <c r="H60" s="132">
        <v>127667.33</v>
      </c>
      <c r="I60" s="132">
        <f>F60-G60</f>
        <v>200455.46999999997</v>
      </c>
    </row>
    <row r="61" spans="2:9" x14ac:dyDescent="0.2">
      <c r="B61" s="164" t="s">
        <v>336</v>
      </c>
      <c r="C61" s="163"/>
      <c r="D61" s="143"/>
      <c r="E61" s="132"/>
      <c r="F61" s="143">
        <f>D61+E61</f>
        <v>0</v>
      </c>
      <c r="G61" s="132"/>
      <c r="H61" s="132"/>
      <c r="I61" s="132">
        <f>F61-G61</f>
        <v>0</v>
      </c>
    </row>
    <row r="62" spans="2:9" x14ac:dyDescent="0.2">
      <c r="B62" s="164" t="s">
        <v>335</v>
      </c>
      <c r="C62" s="163"/>
      <c r="D62" s="143"/>
      <c r="E62" s="132"/>
      <c r="F62" s="143">
        <f>D62+E62</f>
        <v>0</v>
      </c>
      <c r="G62" s="132"/>
      <c r="H62" s="132"/>
      <c r="I62" s="132">
        <f>F62-G62</f>
        <v>0</v>
      </c>
    </row>
    <row r="63" spans="2:9" x14ac:dyDescent="0.2">
      <c r="B63" s="166" t="s">
        <v>334</v>
      </c>
      <c r="C63" s="165"/>
      <c r="D63" s="143">
        <f>SUM(D64:D71)</f>
        <v>0</v>
      </c>
      <c r="E63" s="143">
        <f>SUM(E64:E71)</f>
        <v>0</v>
      </c>
      <c r="F63" s="143">
        <f>F64+F65+F66+F67+F68+F70+F71</f>
        <v>0</v>
      </c>
      <c r="G63" s="143">
        <f>SUM(G64:G71)</f>
        <v>0</v>
      </c>
      <c r="H63" s="143">
        <f>SUM(H64:H71)</f>
        <v>0</v>
      </c>
      <c r="I63" s="132">
        <f>F63-G63</f>
        <v>0</v>
      </c>
    </row>
    <row r="64" spans="2:9" x14ac:dyDescent="0.2">
      <c r="B64" s="164" t="s">
        <v>333</v>
      </c>
      <c r="C64" s="163"/>
      <c r="D64" s="143"/>
      <c r="E64" s="132"/>
      <c r="F64" s="143">
        <f>D64+E64</f>
        <v>0</v>
      </c>
      <c r="G64" s="132"/>
      <c r="H64" s="132"/>
      <c r="I64" s="132">
        <f>F64-G64</f>
        <v>0</v>
      </c>
    </row>
    <row r="65" spans="2:9" x14ac:dyDescent="0.2">
      <c r="B65" s="164" t="s">
        <v>332</v>
      </c>
      <c r="C65" s="163"/>
      <c r="D65" s="143"/>
      <c r="E65" s="132"/>
      <c r="F65" s="143">
        <f>D65+E65</f>
        <v>0</v>
      </c>
      <c r="G65" s="132"/>
      <c r="H65" s="132"/>
      <c r="I65" s="132">
        <f>F65-G65</f>
        <v>0</v>
      </c>
    </row>
    <row r="66" spans="2:9" x14ac:dyDescent="0.2">
      <c r="B66" s="164" t="s">
        <v>331</v>
      </c>
      <c r="C66" s="163"/>
      <c r="D66" s="143"/>
      <c r="E66" s="132"/>
      <c r="F66" s="143">
        <f>D66+E66</f>
        <v>0</v>
      </c>
      <c r="G66" s="132"/>
      <c r="H66" s="132"/>
      <c r="I66" s="132">
        <f>F66-G66</f>
        <v>0</v>
      </c>
    </row>
    <row r="67" spans="2:9" x14ac:dyDescent="0.2">
      <c r="B67" s="164" t="s">
        <v>330</v>
      </c>
      <c r="C67" s="163"/>
      <c r="D67" s="143"/>
      <c r="E67" s="132"/>
      <c r="F67" s="143">
        <f>D67+E67</f>
        <v>0</v>
      </c>
      <c r="G67" s="132"/>
      <c r="H67" s="132"/>
      <c r="I67" s="132">
        <f>F67-G67</f>
        <v>0</v>
      </c>
    </row>
    <row r="68" spans="2:9" x14ac:dyDescent="0.2">
      <c r="B68" s="164" t="s">
        <v>329</v>
      </c>
      <c r="C68" s="163"/>
      <c r="D68" s="143"/>
      <c r="E68" s="132"/>
      <c r="F68" s="143">
        <f>D68+E68</f>
        <v>0</v>
      </c>
      <c r="G68" s="132"/>
      <c r="H68" s="132"/>
      <c r="I68" s="132">
        <f>F68-G68</f>
        <v>0</v>
      </c>
    </row>
    <row r="69" spans="2:9" x14ac:dyDescent="0.2">
      <c r="B69" s="164" t="s">
        <v>328</v>
      </c>
      <c r="C69" s="163"/>
      <c r="D69" s="143"/>
      <c r="E69" s="132"/>
      <c r="F69" s="143">
        <f>D69+E69</f>
        <v>0</v>
      </c>
      <c r="G69" s="132"/>
      <c r="H69" s="132"/>
      <c r="I69" s="132">
        <f>F69-G69</f>
        <v>0</v>
      </c>
    </row>
    <row r="70" spans="2:9" x14ac:dyDescent="0.2">
      <c r="B70" s="164" t="s">
        <v>327</v>
      </c>
      <c r="C70" s="163"/>
      <c r="D70" s="143"/>
      <c r="E70" s="132"/>
      <c r="F70" s="143">
        <f>D70+E70</f>
        <v>0</v>
      </c>
      <c r="G70" s="132"/>
      <c r="H70" s="132"/>
      <c r="I70" s="132">
        <f>F70-G70</f>
        <v>0</v>
      </c>
    </row>
    <row r="71" spans="2:9" x14ac:dyDescent="0.2">
      <c r="B71" s="164" t="s">
        <v>326</v>
      </c>
      <c r="C71" s="163"/>
      <c r="D71" s="143"/>
      <c r="E71" s="132"/>
      <c r="F71" s="143">
        <f>D71+E71</f>
        <v>0</v>
      </c>
      <c r="G71" s="132"/>
      <c r="H71" s="132"/>
      <c r="I71" s="132">
        <f>F71-G71</f>
        <v>0</v>
      </c>
    </row>
    <row r="72" spans="2:9" x14ac:dyDescent="0.2">
      <c r="B72" s="162" t="s">
        <v>325</v>
      </c>
      <c r="C72" s="161"/>
      <c r="D72" s="143">
        <f>SUM(D73:D75)</f>
        <v>0</v>
      </c>
      <c r="E72" s="143">
        <f>SUM(E73:E75)</f>
        <v>0</v>
      </c>
      <c r="F72" s="143">
        <f>SUM(F73:F75)</f>
        <v>0</v>
      </c>
      <c r="G72" s="143">
        <f>SUM(G73:G75)</f>
        <v>0</v>
      </c>
      <c r="H72" s="143">
        <f>SUM(H73:H75)</f>
        <v>0</v>
      </c>
      <c r="I72" s="132">
        <f>F72-G72</f>
        <v>0</v>
      </c>
    </row>
    <row r="73" spans="2:9" x14ac:dyDescent="0.2">
      <c r="B73" s="164" t="s">
        <v>324</v>
      </c>
      <c r="C73" s="163"/>
      <c r="D73" s="143"/>
      <c r="E73" s="132"/>
      <c r="F73" s="143">
        <f>D73+E73</f>
        <v>0</v>
      </c>
      <c r="G73" s="132"/>
      <c r="H73" s="132"/>
      <c r="I73" s="132">
        <f>F73-G73</f>
        <v>0</v>
      </c>
    </row>
    <row r="74" spans="2:9" x14ac:dyDescent="0.2">
      <c r="B74" s="164" t="s">
        <v>323</v>
      </c>
      <c r="C74" s="163"/>
      <c r="D74" s="143"/>
      <c r="E74" s="132"/>
      <c r="F74" s="143">
        <f>D74+E74</f>
        <v>0</v>
      </c>
      <c r="G74" s="132"/>
      <c r="H74" s="132"/>
      <c r="I74" s="132">
        <f>F74-G74</f>
        <v>0</v>
      </c>
    </row>
    <row r="75" spans="2:9" x14ac:dyDescent="0.2">
      <c r="B75" s="164" t="s">
        <v>322</v>
      </c>
      <c r="C75" s="163"/>
      <c r="D75" s="143"/>
      <c r="E75" s="132"/>
      <c r="F75" s="143">
        <f>D75+E75</f>
        <v>0</v>
      </c>
      <c r="G75" s="132"/>
      <c r="H75" s="132"/>
      <c r="I75" s="132">
        <f>F75-G75</f>
        <v>0</v>
      </c>
    </row>
    <row r="76" spans="2:9" x14ac:dyDescent="0.2">
      <c r="B76" s="162" t="s">
        <v>321</v>
      </c>
      <c r="C76" s="161"/>
      <c r="D76" s="143">
        <f>SUM(D77:D83)</f>
        <v>0</v>
      </c>
      <c r="E76" s="143">
        <f>SUM(E77:E83)</f>
        <v>0</v>
      </c>
      <c r="F76" s="143">
        <f>SUM(F77:F83)</f>
        <v>0</v>
      </c>
      <c r="G76" s="143">
        <f>SUM(G77:G83)</f>
        <v>0</v>
      </c>
      <c r="H76" s="143">
        <f>SUM(H77:H83)</f>
        <v>0</v>
      </c>
      <c r="I76" s="132">
        <f>F76-G76</f>
        <v>0</v>
      </c>
    </row>
    <row r="77" spans="2:9" x14ac:dyDescent="0.2">
      <c r="B77" s="164" t="s">
        <v>320</v>
      </c>
      <c r="C77" s="163"/>
      <c r="D77" s="143"/>
      <c r="E77" s="132"/>
      <c r="F77" s="143">
        <f>D77+E77</f>
        <v>0</v>
      </c>
      <c r="G77" s="132"/>
      <c r="H77" s="132"/>
      <c r="I77" s="132">
        <f>F77-G77</f>
        <v>0</v>
      </c>
    </row>
    <row r="78" spans="2:9" x14ac:dyDescent="0.2">
      <c r="B78" s="164" t="s">
        <v>319</v>
      </c>
      <c r="C78" s="163"/>
      <c r="D78" s="143"/>
      <c r="E78" s="132"/>
      <c r="F78" s="143">
        <f>D78+E78</f>
        <v>0</v>
      </c>
      <c r="G78" s="132"/>
      <c r="H78" s="132"/>
      <c r="I78" s="132">
        <f>F78-G78</f>
        <v>0</v>
      </c>
    </row>
    <row r="79" spans="2:9" x14ac:dyDescent="0.2">
      <c r="B79" s="164" t="s">
        <v>318</v>
      </c>
      <c r="C79" s="163"/>
      <c r="D79" s="143"/>
      <c r="E79" s="132"/>
      <c r="F79" s="143">
        <f>D79+E79</f>
        <v>0</v>
      </c>
      <c r="G79" s="132"/>
      <c r="H79" s="132"/>
      <c r="I79" s="132">
        <f>F79-G79</f>
        <v>0</v>
      </c>
    </row>
    <row r="80" spans="2:9" x14ac:dyDescent="0.2">
      <c r="B80" s="164" t="s">
        <v>317</v>
      </c>
      <c r="C80" s="163"/>
      <c r="D80" s="143"/>
      <c r="E80" s="132"/>
      <c r="F80" s="143">
        <f>D80+E80</f>
        <v>0</v>
      </c>
      <c r="G80" s="132"/>
      <c r="H80" s="132"/>
      <c r="I80" s="132">
        <f>F80-G80</f>
        <v>0</v>
      </c>
    </row>
    <row r="81" spans="2:9" x14ac:dyDescent="0.2">
      <c r="B81" s="164" t="s">
        <v>316</v>
      </c>
      <c r="C81" s="163"/>
      <c r="D81" s="143"/>
      <c r="E81" s="132"/>
      <c r="F81" s="143">
        <f>D81+E81</f>
        <v>0</v>
      </c>
      <c r="G81" s="132"/>
      <c r="H81" s="132"/>
      <c r="I81" s="132">
        <f>F81-G81</f>
        <v>0</v>
      </c>
    </row>
    <row r="82" spans="2:9" x14ac:dyDescent="0.2">
      <c r="B82" s="164" t="s">
        <v>315</v>
      </c>
      <c r="C82" s="163"/>
      <c r="D82" s="143"/>
      <c r="E82" s="132"/>
      <c r="F82" s="143">
        <f>D82+E82</f>
        <v>0</v>
      </c>
      <c r="G82" s="132"/>
      <c r="H82" s="132"/>
      <c r="I82" s="132">
        <f>F82-G82</f>
        <v>0</v>
      </c>
    </row>
    <row r="83" spans="2:9" x14ac:dyDescent="0.2">
      <c r="B83" s="164" t="s">
        <v>314</v>
      </c>
      <c r="C83" s="163"/>
      <c r="D83" s="143"/>
      <c r="E83" s="132"/>
      <c r="F83" s="143">
        <f>D83+E83</f>
        <v>0</v>
      </c>
      <c r="G83" s="132"/>
      <c r="H83" s="132"/>
      <c r="I83" s="132">
        <f>F83-G83</f>
        <v>0</v>
      </c>
    </row>
    <row r="84" spans="2:9" x14ac:dyDescent="0.2">
      <c r="B84" s="172"/>
      <c r="C84" s="171"/>
      <c r="D84" s="170"/>
      <c r="E84" s="137"/>
      <c r="F84" s="137"/>
      <c r="G84" s="137"/>
      <c r="H84" s="137"/>
      <c r="I84" s="137"/>
    </row>
    <row r="85" spans="2:9" x14ac:dyDescent="0.2">
      <c r="B85" s="169" t="s">
        <v>387</v>
      </c>
      <c r="C85" s="168"/>
      <c r="D85" s="167">
        <f>D86+D104+D94+D114+D124+D134+D138+D147+D151</f>
        <v>253504681</v>
      </c>
      <c r="E85" s="167">
        <f>E86+E104+E94+E114+E124+E134+E138+E147+E151</f>
        <v>-85019699.780000001</v>
      </c>
      <c r="F85" s="167">
        <f>F86+F104+F94+F114+F124+F134+F138+F147+F151</f>
        <v>168484981.21999997</v>
      </c>
      <c r="G85" s="167">
        <f>G86+G104+G94+G114+G124+G134+G138+G147+G151</f>
        <v>58287522.82</v>
      </c>
      <c r="H85" s="167">
        <f>H86+H104+H94+H114+H124+H134+H138+H147+H151</f>
        <v>58287522.82</v>
      </c>
      <c r="I85" s="167">
        <f>I86+I104+I94+I114+I124+I134+I138+I147+I151</f>
        <v>110197458.39999998</v>
      </c>
    </row>
    <row r="86" spans="2:9" x14ac:dyDescent="0.2">
      <c r="B86" s="162" t="s">
        <v>386</v>
      </c>
      <c r="C86" s="161"/>
      <c r="D86" s="143">
        <f>SUM(D87:D93)</f>
        <v>0</v>
      </c>
      <c r="E86" s="143">
        <f>SUM(E87:E93)</f>
        <v>0</v>
      </c>
      <c r="F86" s="143">
        <f>SUM(F87:F93)</f>
        <v>0</v>
      </c>
      <c r="G86" s="143">
        <f>SUM(G87:G93)</f>
        <v>0</v>
      </c>
      <c r="H86" s="143">
        <f>SUM(H87:H93)</f>
        <v>0</v>
      </c>
      <c r="I86" s="132">
        <f>F86-G86</f>
        <v>0</v>
      </c>
    </row>
    <row r="87" spans="2:9" x14ac:dyDescent="0.2">
      <c r="B87" s="164" t="s">
        <v>385</v>
      </c>
      <c r="C87" s="163"/>
      <c r="D87" s="143"/>
      <c r="E87" s="132"/>
      <c r="F87" s="143">
        <f>D87+E87</f>
        <v>0</v>
      </c>
      <c r="G87" s="132"/>
      <c r="H87" s="132"/>
      <c r="I87" s="132">
        <f>F87-G87</f>
        <v>0</v>
      </c>
    </row>
    <row r="88" spans="2:9" x14ac:dyDescent="0.2">
      <c r="B88" s="164" t="s">
        <v>384</v>
      </c>
      <c r="C88" s="163"/>
      <c r="D88" s="143"/>
      <c r="E88" s="132"/>
      <c r="F88" s="143">
        <f>D88+E88</f>
        <v>0</v>
      </c>
      <c r="G88" s="132"/>
      <c r="H88" s="132"/>
      <c r="I88" s="132">
        <f>F88-G88</f>
        <v>0</v>
      </c>
    </row>
    <row r="89" spans="2:9" x14ac:dyDescent="0.2">
      <c r="B89" s="164" t="s">
        <v>383</v>
      </c>
      <c r="C89" s="163"/>
      <c r="D89" s="143"/>
      <c r="E89" s="132"/>
      <c r="F89" s="143">
        <f>D89+E89</f>
        <v>0</v>
      </c>
      <c r="G89" s="132"/>
      <c r="H89" s="132"/>
      <c r="I89" s="132">
        <f>F89-G89</f>
        <v>0</v>
      </c>
    </row>
    <row r="90" spans="2:9" x14ac:dyDescent="0.2">
      <c r="B90" s="164" t="s">
        <v>382</v>
      </c>
      <c r="C90" s="163"/>
      <c r="D90" s="143"/>
      <c r="E90" s="132"/>
      <c r="F90" s="143">
        <f>D90+E90</f>
        <v>0</v>
      </c>
      <c r="G90" s="132"/>
      <c r="H90" s="132"/>
      <c r="I90" s="132">
        <f>F90-G90</f>
        <v>0</v>
      </c>
    </row>
    <row r="91" spans="2:9" x14ac:dyDescent="0.2">
      <c r="B91" s="164" t="s">
        <v>381</v>
      </c>
      <c r="C91" s="163"/>
      <c r="D91" s="143"/>
      <c r="E91" s="132"/>
      <c r="F91" s="143">
        <f>D91+E91</f>
        <v>0</v>
      </c>
      <c r="G91" s="132"/>
      <c r="H91" s="132"/>
      <c r="I91" s="132">
        <f>F91-G91</f>
        <v>0</v>
      </c>
    </row>
    <row r="92" spans="2:9" x14ac:dyDescent="0.2">
      <c r="B92" s="164" t="s">
        <v>380</v>
      </c>
      <c r="C92" s="163"/>
      <c r="D92" s="143"/>
      <c r="E92" s="132"/>
      <c r="F92" s="143">
        <f>D92+E92</f>
        <v>0</v>
      </c>
      <c r="G92" s="132"/>
      <c r="H92" s="132"/>
      <c r="I92" s="132">
        <f>F92-G92</f>
        <v>0</v>
      </c>
    </row>
    <row r="93" spans="2:9" x14ac:dyDescent="0.2">
      <c r="B93" s="164" t="s">
        <v>379</v>
      </c>
      <c r="C93" s="163"/>
      <c r="D93" s="143"/>
      <c r="E93" s="132"/>
      <c r="F93" s="143">
        <f>D93+E93</f>
        <v>0</v>
      </c>
      <c r="G93" s="132"/>
      <c r="H93" s="132"/>
      <c r="I93" s="132">
        <f>F93-G93</f>
        <v>0</v>
      </c>
    </row>
    <row r="94" spans="2:9" x14ac:dyDescent="0.2">
      <c r="B94" s="162" t="s">
        <v>378</v>
      </c>
      <c r="C94" s="161"/>
      <c r="D94" s="143">
        <f>SUM(D95:D103)</f>
        <v>0</v>
      </c>
      <c r="E94" s="143">
        <f>SUM(E95:E103)</f>
        <v>0</v>
      </c>
      <c r="F94" s="143">
        <f>SUM(F95:F103)</f>
        <v>0</v>
      </c>
      <c r="G94" s="143">
        <f>SUM(G95:G103)</f>
        <v>0</v>
      </c>
      <c r="H94" s="143">
        <f>SUM(H95:H103)</f>
        <v>0</v>
      </c>
      <c r="I94" s="132">
        <f>F94-G94</f>
        <v>0</v>
      </c>
    </row>
    <row r="95" spans="2:9" x14ac:dyDescent="0.2">
      <c r="B95" s="164" t="s">
        <v>377</v>
      </c>
      <c r="C95" s="163"/>
      <c r="D95" s="143"/>
      <c r="E95" s="132"/>
      <c r="F95" s="143">
        <f>D95+E95</f>
        <v>0</v>
      </c>
      <c r="G95" s="132"/>
      <c r="H95" s="132"/>
      <c r="I95" s="132">
        <f>F95-G95</f>
        <v>0</v>
      </c>
    </row>
    <row r="96" spans="2:9" x14ac:dyDescent="0.2">
      <c r="B96" s="164" t="s">
        <v>376</v>
      </c>
      <c r="C96" s="163"/>
      <c r="D96" s="143"/>
      <c r="E96" s="132"/>
      <c r="F96" s="143">
        <f>D96+E96</f>
        <v>0</v>
      </c>
      <c r="G96" s="132"/>
      <c r="H96" s="132"/>
      <c r="I96" s="132">
        <f>F96-G96</f>
        <v>0</v>
      </c>
    </row>
    <row r="97" spans="2:9" x14ac:dyDescent="0.2">
      <c r="B97" s="164" t="s">
        <v>375</v>
      </c>
      <c r="C97" s="163"/>
      <c r="D97" s="143"/>
      <c r="E97" s="132"/>
      <c r="F97" s="143">
        <f>D97+E97</f>
        <v>0</v>
      </c>
      <c r="G97" s="132"/>
      <c r="H97" s="132"/>
      <c r="I97" s="132">
        <f>F97-G97</f>
        <v>0</v>
      </c>
    </row>
    <row r="98" spans="2:9" x14ac:dyDescent="0.2">
      <c r="B98" s="164" t="s">
        <v>374</v>
      </c>
      <c r="C98" s="163"/>
      <c r="D98" s="143"/>
      <c r="E98" s="132"/>
      <c r="F98" s="143">
        <f>D98+E98</f>
        <v>0</v>
      </c>
      <c r="G98" s="132"/>
      <c r="H98" s="132"/>
      <c r="I98" s="132">
        <f>F98-G98</f>
        <v>0</v>
      </c>
    </row>
    <row r="99" spans="2:9" x14ac:dyDescent="0.2">
      <c r="B99" s="164" t="s">
        <v>373</v>
      </c>
      <c r="C99" s="163"/>
      <c r="D99" s="143"/>
      <c r="E99" s="132"/>
      <c r="F99" s="143">
        <f>D99+E99</f>
        <v>0</v>
      </c>
      <c r="G99" s="132"/>
      <c r="H99" s="132"/>
      <c r="I99" s="132">
        <f>F99-G99</f>
        <v>0</v>
      </c>
    </row>
    <row r="100" spans="2:9" x14ac:dyDescent="0.2">
      <c r="B100" s="164" t="s">
        <v>372</v>
      </c>
      <c r="C100" s="163"/>
      <c r="D100" s="143"/>
      <c r="E100" s="132"/>
      <c r="F100" s="143">
        <f>D100+E100</f>
        <v>0</v>
      </c>
      <c r="G100" s="132"/>
      <c r="H100" s="132"/>
      <c r="I100" s="132">
        <f>F100-G100</f>
        <v>0</v>
      </c>
    </row>
    <row r="101" spans="2:9" x14ac:dyDescent="0.2">
      <c r="B101" s="164" t="s">
        <v>371</v>
      </c>
      <c r="C101" s="163"/>
      <c r="D101" s="143"/>
      <c r="E101" s="132"/>
      <c r="F101" s="143">
        <f>D101+E101</f>
        <v>0</v>
      </c>
      <c r="G101" s="132"/>
      <c r="H101" s="132"/>
      <c r="I101" s="132">
        <f>F101-G101</f>
        <v>0</v>
      </c>
    </row>
    <row r="102" spans="2:9" x14ac:dyDescent="0.2">
      <c r="B102" s="164" t="s">
        <v>370</v>
      </c>
      <c r="C102" s="163"/>
      <c r="D102" s="143"/>
      <c r="E102" s="132"/>
      <c r="F102" s="143">
        <f>D102+E102</f>
        <v>0</v>
      </c>
      <c r="G102" s="132"/>
      <c r="H102" s="132"/>
      <c r="I102" s="132">
        <f>F102-G102</f>
        <v>0</v>
      </c>
    </row>
    <row r="103" spans="2:9" x14ac:dyDescent="0.2">
      <c r="B103" s="164" t="s">
        <v>369</v>
      </c>
      <c r="C103" s="163"/>
      <c r="D103" s="143"/>
      <c r="E103" s="132"/>
      <c r="F103" s="143">
        <f>D103+E103</f>
        <v>0</v>
      </c>
      <c r="G103" s="132"/>
      <c r="H103" s="132"/>
      <c r="I103" s="132">
        <f>F103-G103</f>
        <v>0</v>
      </c>
    </row>
    <row r="104" spans="2:9" x14ac:dyDescent="0.2">
      <c r="B104" s="162" t="s">
        <v>368</v>
      </c>
      <c r="C104" s="161"/>
      <c r="D104" s="143">
        <f>SUM(D105:D113)</f>
        <v>0</v>
      </c>
      <c r="E104" s="143">
        <f>SUM(E105:E113)</f>
        <v>31822843.260000002</v>
      </c>
      <c r="F104" s="143">
        <f>SUM(F105:F113)</f>
        <v>31822843.260000002</v>
      </c>
      <c r="G104" s="143">
        <f>SUM(G105:G113)</f>
        <v>31822843.260000002</v>
      </c>
      <c r="H104" s="143">
        <f>SUM(H105:H113)</f>
        <v>31822843.260000002</v>
      </c>
      <c r="I104" s="132">
        <f>F104-G104</f>
        <v>0</v>
      </c>
    </row>
    <row r="105" spans="2:9" x14ac:dyDescent="0.2">
      <c r="B105" s="164" t="s">
        <v>367</v>
      </c>
      <c r="C105" s="163"/>
      <c r="D105" s="143"/>
      <c r="E105" s="132"/>
      <c r="F105" s="132">
        <f>D105+E105</f>
        <v>0</v>
      </c>
      <c r="G105" s="132"/>
      <c r="H105" s="132"/>
      <c r="I105" s="132">
        <f>F105-G105</f>
        <v>0</v>
      </c>
    </row>
    <row r="106" spans="2:9" x14ac:dyDescent="0.2">
      <c r="B106" s="164" t="s">
        <v>366</v>
      </c>
      <c r="C106" s="163"/>
      <c r="D106" s="143"/>
      <c r="E106" s="132"/>
      <c r="F106" s="132">
        <f>D106+E106</f>
        <v>0</v>
      </c>
      <c r="G106" s="132"/>
      <c r="H106" s="132"/>
      <c r="I106" s="132">
        <f>F106-G106</f>
        <v>0</v>
      </c>
    </row>
    <row r="107" spans="2:9" x14ac:dyDescent="0.2">
      <c r="B107" s="164" t="s">
        <v>365</v>
      </c>
      <c r="C107" s="163"/>
      <c r="D107" s="143"/>
      <c r="E107" s="132"/>
      <c r="F107" s="132">
        <f>D107+E107</f>
        <v>0</v>
      </c>
      <c r="G107" s="132"/>
      <c r="H107" s="132"/>
      <c r="I107" s="132">
        <f>F107-G107</f>
        <v>0</v>
      </c>
    </row>
    <row r="108" spans="2:9" x14ac:dyDescent="0.2">
      <c r="B108" s="164" t="s">
        <v>364</v>
      </c>
      <c r="C108" s="163"/>
      <c r="D108" s="143"/>
      <c r="E108" s="132"/>
      <c r="F108" s="132">
        <f>D108+E108</f>
        <v>0</v>
      </c>
      <c r="G108" s="132"/>
      <c r="H108" s="132"/>
      <c r="I108" s="132">
        <f>F108-G108</f>
        <v>0</v>
      </c>
    </row>
    <row r="109" spans="2:9" x14ac:dyDescent="0.2">
      <c r="B109" s="164" t="s">
        <v>363</v>
      </c>
      <c r="C109" s="163"/>
      <c r="D109" s="143">
        <v>0</v>
      </c>
      <c r="E109" s="132">
        <v>31822843.260000002</v>
      </c>
      <c r="F109" s="132">
        <f>D109+E109</f>
        <v>31822843.260000002</v>
      </c>
      <c r="G109" s="132">
        <v>31822843.260000002</v>
      </c>
      <c r="H109" s="132">
        <v>31822843.260000002</v>
      </c>
      <c r="I109" s="132">
        <f>F109-G109</f>
        <v>0</v>
      </c>
    </row>
    <row r="110" spans="2:9" x14ac:dyDescent="0.2">
      <c r="B110" s="164" t="s">
        <v>362</v>
      </c>
      <c r="C110" s="163"/>
      <c r="D110" s="143"/>
      <c r="E110" s="132"/>
      <c r="F110" s="132">
        <f>D110+E110</f>
        <v>0</v>
      </c>
      <c r="G110" s="132"/>
      <c r="H110" s="132"/>
      <c r="I110" s="132">
        <f>F110-G110</f>
        <v>0</v>
      </c>
    </row>
    <row r="111" spans="2:9" x14ac:dyDescent="0.2">
      <c r="B111" s="164" t="s">
        <v>361</v>
      </c>
      <c r="C111" s="163"/>
      <c r="D111" s="143"/>
      <c r="E111" s="132"/>
      <c r="F111" s="132">
        <f>D111+E111</f>
        <v>0</v>
      </c>
      <c r="G111" s="132"/>
      <c r="H111" s="132"/>
      <c r="I111" s="132">
        <f>F111-G111</f>
        <v>0</v>
      </c>
    </row>
    <row r="112" spans="2:9" x14ac:dyDescent="0.2">
      <c r="B112" s="164" t="s">
        <v>360</v>
      </c>
      <c r="C112" s="163"/>
      <c r="D112" s="143"/>
      <c r="E112" s="132"/>
      <c r="F112" s="132">
        <f>D112+E112</f>
        <v>0</v>
      </c>
      <c r="G112" s="132"/>
      <c r="H112" s="132"/>
      <c r="I112" s="132">
        <f>F112-G112</f>
        <v>0</v>
      </c>
    </row>
    <row r="113" spans="2:9" x14ac:dyDescent="0.2">
      <c r="B113" s="164" t="s">
        <v>359</v>
      </c>
      <c r="C113" s="163"/>
      <c r="D113" s="143"/>
      <c r="E113" s="132"/>
      <c r="F113" s="132">
        <f>D113+E113</f>
        <v>0</v>
      </c>
      <c r="G113" s="132"/>
      <c r="H113" s="132"/>
      <c r="I113" s="132">
        <f>F113-G113</f>
        <v>0</v>
      </c>
    </row>
    <row r="114" spans="2:9" ht="25.5" customHeight="1" x14ac:dyDescent="0.2">
      <c r="B114" s="166" t="s">
        <v>358</v>
      </c>
      <c r="C114" s="165"/>
      <c r="D114" s="143">
        <f>SUM(D115:D123)</f>
        <v>0</v>
      </c>
      <c r="E114" s="143">
        <f>SUM(E115:E123)</f>
        <v>0</v>
      </c>
      <c r="F114" s="143">
        <f>SUM(F115:F123)</f>
        <v>0</v>
      </c>
      <c r="G114" s="143">
        <f>SUM(G115:G123)</f>
        <v>0</v>
      </c>
      <c r="H114" s="143">
        <f>SUM(H115:H123)</f>
        <v>0</v>
      </c>
      <c r="I114" s="132">
        <f>F114-G114</f>
        <v>0</v>
      </c>
    </row>
    <row r="115" spans="2:9" x14ac:dyDescent="0.2">
      <c r="B115" s="164" t="s">
        <v>357</v>
      </c>
      <c r="C115" s="163"/>
      <c r="D115" s="143"/>
      <c r="E115" s="132"/>
      <c r="F115" s="132">
        <f>D115+E115</f>
        <v>0</v>
      </c>
      <c r="G115" s="132"/>
      <c r="H115" s="132"/>
      <c r="I115" s="132">
        <f>F115-G115</f>
        <v>0</v>
      </c>
    </row>
    <row r="116" spans="2:9" x14ac:dyDescent="0.2">
      <c r="B116" s="164" t="s">
        <v>356</v>
      </c>
      <c r="C116" s="163"/>
      <c r="D116" s="143"/>
      <c r="E116" s="132"/>
      <c r="F116" s="132">
        <f>D116+E116</f>
        <v>0</v>
      </c>
      <c r="G116" s="132"/>
      <c r="H116" s="132"/>
      <c r="I116" s="132">
        <f>F116-G116</f>
        <v>0</v>
      </c>
    </row>
    <row r="117" spans="2:9" x14ac:dyDescent="0.2">
      <c r="B117" s="164" t="s">
        <v>355</v>
      </c>
      <c r="C117" s="163"/>
      <c r="D117" s="143"/>
      <c r="E117" s="132"/>
      <c r="F117" s="132">
        <f>D117+E117</f>
        <v>0</v>
      </c>
      <c r="G117" s="132"/>
      <c r="H117" s="132"/>
      <c r="I117" s="132">
        <f>F117-G117</f>
        <v>0</v>
      </c>
    </row>
    <row r="118" spans="2:9" x14ac:dyDescent="0.2">
      <c r="B118" s="164" t="s">
        <v>354</v>
      </c>
      <c r="C118" s="163"/>
      <c r="D118" s="143"/>
      <c r="E118" s="132"/>
      <c r="F118" s="132">
        <f>D118+E118</f>
        <v>0</v>
      </c>
      <c r="G118" s="132"/>
      <c r="H118" s="132"/>
      <c r="I118" s="132">
        <f>F118-G118</f>
        <v>0</v>
      </c>
    </row>
    <row r="119" spans="2:9" x14ac:dyDescent="0.2">
      <c r="B119" s="164" t="s">
        <v>353</v>
      </c>
      <c r="C119" s="163"/>
      <c r="D119" s="143"/>
      <c r="E119" s="132"/>
      <c r="F119" s="132">
        <f>D119+E119</f>
        <v>0</v>
      </c>
      <c r="G119" s="132"/>
      <c r="H119" s="132"/>
      <c r="I119" s="132">
        <f>F119-G119</f>
        <v>0</v>
      </c>
    </row>
    <row r="120" spans="2:9" x14ac:dyDescent="0.2">
      <c r="B120" s="164" t="s">
        <v>352</v>
      </c>
      <c r="C120" s="163"/>
      <c r="D120" s="143"/>
      <c r="E120" s="132"/>
      <c r="F120" s="132">
        <f>D120+E120</f>
        <v>0</v>
      </c>
      <c r="G120" s="132"/>
      <c r="H120" s="132"/>
      <c r="I120" s="132">
        <f>F120-G120</f>
        <v>0</v>
      </c>
    </row>
    <row r="121" spans="2:9" x14ac:dyDescent="0.2">
      <c r="B121" s="164" t="s">
        <v>351</v>
      </c>
      <c r="C121" s="163"/>
      <c r="D121" s="143"/>
      <c r="E121" s="132"/>
      <c r="F121" s="132">
        <f>D121+E121</f>
        <v>0</v>
      </c>
      <c r="G121" s="132"/>
      <c r="H121" s="132"/>
      <c r="I121" s="132">
        <f>F121-G121</f>
        <v>0</v>
      </c>
    </row>
    <row r="122" spans="2:9" x14ac:dyDescent="0.2">
      <c r="B122" s="164" t="s">
        <v>350</v>
      </c>
      <c r="C122" s="163"/>
      <c r="D122" s="143"/>
      <c r="E122" s="132"/>
      <c r="F122" s="132">
        <f>D122+E122</f>
        <v>0</v>
      </c>
      <c r="G122" s="132"/>
      <c r="H122" s="132"/>
      <c r="I122" s="132">
        <f>F122-G122</f>
        <v>0</v>
      </c>
    </row>
    <row r="123" spans="2:9" x14ac:dyDescent="0.2">
      <c r="B123" s="164" t="s">
        <v>349</v>
      </c>
      <c r="C123" s="163"/>
      <c r="D123" s="143"/>
      <c r="E123" s="132"/>
      <c r="F123" s="132">
        <f>D123+E123</f>
        <v>0</v>
      </c>
      <c r="G123" s="132"/>
      <c r="H123" s="132"/>
      <c r="I123" s="132">
        <f>F123-G123</f>
        <v>0</v>
      </c>
    </row>
    <row r="124" spans="2:9" x14ac:dyDescent="0.2">
      <c r="B124" s="162" t="s">
        <v>348</v>
      </c>
      <c r="C124" s="161"/>
      <c r="D124" s="143">
        <f>SUM(D125:D133)</f>
        <v>0</v>
      </c>
      <c r="E124" s="143">
        <f>SUM(E125:E133)</f>
        <v>0</v>
      </c>
      <c r="F124" s="143">
        <f>SUM(F125:F133)</f>
        <v>0</v>
      </c>
      <c r="G124" s="143">
        <f>SUM(G125:G133)</f>
        <v>0</v>
      </c>
      <c r="H124" s="143">
        <f>SUM(H125:H133)</f>
        <v>0</v>
      </c>
      <c r="I124" s="132">
        <f>F124-G124</f>
        <v>0</v>
      </c>
    </row>
    <row r="125" spans="2:9" x14ac:dyDescent="0.2">
      <c r="B125" s="164" t="s">
        <v>347</v>
      </c>
      <c r="C125" s="163"/>
      <c r="D125" s="143"/>
      <c r="E125" s="132"/>
      <c r="F125" s="132">
        <f>D125+E125</f>
        <v>0</v>
      </c>
      <c r="G125" s="132"/>
      <c r="H125" s="132"/>
      <c r="I125" s="132">
        <f>F125-G125</f>
        <v>0</v>
      </c>
    </row>
    <row r="126" spans="2:9" x14ac:dyDescent="0.2">
      <c r="B126" s="164" t="s">
        <v>346</v>
      </c>
      <c r="C126" s="163"/>
      <c r="D126" s="143"/>
      <c r="E126" s="132"/>
      <c r="F126" s="132">
        <f>D126+E126</f>
        <v>0</v>
      </c>
      <c r="G126" s="132"/>
      <c r="H126" s="132"/>
      <c r="I126" s="132">
        <f>F126-G126</f>
        <v>0</v>
      </c>
    </row>
    <row r="127" spans="2:9" x14ac:dyDescent="0.2">
      <c r="B127" s="164" t="s">
        <v>345</v>
      </c>
      <c r="C127" s="163"/>
      <c r="D127" s="143"/>
      <c r="E127" s="132"/>
      <c r="F127" s="132">
        <f>D127+E127</f>
        <v>0</v>
      </c>
      <c r="G127" s="132"/>
      <c r="H127" s="132"/>
      <c r="I127" s="132">
        <f>F127-G127</f>
        <v>0</v>
      </c>
    </row>
    <row r="128" spans="2:9" x14ac:dyDescent="0.2">
      <c r="B128" s="164" t="s">
        <v>344</v>
      </c>
      <c r="C128" s="163"/>
      <c r="D128" s="143"/>
      <c r="E128" s="132"/>
      <c r="F128" s="132">
        <f>D128+E128</f>
        <v>0</v>
      </c>
      <c r="G128" s="132"/>
      <c r="H128" s="132"/>
      <c r="I128" s="132">
        <f>F128-G128</f>
        <v>0</v>
      </c>
    </row>
    <row r="129" spans="2:9" x14ac:dyDescent="0.2">
      <c r="B129" s="164" t="s">
        <v>343</v>
      </c>
      <c r="C129" s="163"/>
      <c r="D129" s="143"/>
      <c r="E129" s="132"/>
      <c r="F129" s="132">
        <f>D129+E129</f>
        <v>0</v>
      </c>
      <c r="G129" s="132"/>
      <c r="H129" s="132"/>
      <c r="I129" s="132">
        <f>F129-G129</f>
        <v>0</v>
      </c>
    </row>
    <row r="130" spans="2:9" x14ac:dyDescent="0.2">
      <c r="B130" s="164" t="s">
        <v>342</v>
      </c>
      <c r="C130" s="163"/>
      <c r="D130" s="143"/>
      <c r="E130" s="132"/>
      <c r="F130" s="132">
        <f>D130+E130</f>
        <v>0</v>
      </c>
      <c r="G130" s="132"/>
      <c r="H130" s="132"/>
      <c r="I130" s="132">
        <f>F130-G130</f>
        <v>0</v>
      </c>
    </row>
    <row r="131" spans="2:9" x14ac:dyDescent="0.2">
      <c r="B131" s="164" t="s">
        <v>341</v>
      </c>
      <c r="C131" s="163"/>
      <c r="D131" s="143"/>
      <c r="E131" s="132"/>
      <c r="F131" s="132">
        <f>D131+E131</f>
        <v>0</v>
      </c>
      <c r="G131" s="132"/>
      <c r="H131" s="132"/>
      <c r="I131" s="132">
        <f>F131-G131</f>
        <v>0</v>
      </c>
    </row>
    <row r="132" spans="2:9" x14ac:dyDescent="0.2">
      <c r="B132" s="164" t="s">
        <v>340</v>
      </c>
      <c r="C132" s="163"/>
      <c r="D132" s="143"/>
      <c r="E132" s="132"/>
      <c r="F132" s="132">
        <f>D132+E132</f>
        <v>0</v>
      </c>
      <c r="G132" s="132"/>
      <c r="H132" s="132"/>
      <c r="I132" s="132">
        <f>F132-G132</f>
        <v>0</v>
      </c>
    </row>
    <row r="133" spans="2:9" x14ac:dyDescent="0.2">
      <c r="B133" s="164" t="s">
        <v>339</v>
      </c>
      <c r="C133" s="163"/>
      <c r="D133" s="143"/>
      <c r="E133" s="132"/>
      <c r="F133" s="132">
        <f>D133+E133</f>
        <v>0</v>
      </c>
      <c r="G133" s="132"/>
      <c r="H133" s="132"/>
      <c r="I133" s="132">
        <f>F133-G133</f>
        <v>0</v>
      </c>
    </row>
    <row r="134" spans="2:9" x14ac:dyDescent="0.2">
      <c r="B134" s="162" t="s">
        <v>338</v>
      </c>
      <c r="C134" s="161"/>
      <c r="D134" s="143">
        <f>SUM(D135:D137)</f>
        <v>253504681</v>
      </c>
      <c r="E134" s="143">
        <f>SUM(E135:E137)</f>
        <v>-116842543.04000001</v>
      </c>
      <c r="F134" s="143">
        <f>SUM(F135:F137)</f>
        <v>136662137.95999998</v>
      </c>
      <c r="G134" s="143">
        <f>SUM(G135:G137)</f>
        <v>26464679.559999999</v>
      </c>
      <c r="H134" s="143">
        <f>SUM(H135:H137)</f>
        <v>26464679.559999999</v>
      </c>
      <c r="I134" s="132">
        <f>F134-G134</f>
        <v>110197458.39999998</v>
      </c>
    </row>
    <row r="135" spans="2:9" x14ac:dyDescent="0.2">
      <c r="B135" s="164" t="s">
        <v>337</v>
      </c>
      <c r="C135" s="163"/>
      <c r="D135" s="143">
        <v>253504681</v>
      </c>
      <c r="E135" s="132">
        <v>-116842543.04000001</v>
      </c>
      <c r="F135" s="132">
        <f>D135+E135</f>
        <v>136662137.95999998</v>
      </c>
      <c r="G135" s="132">
        <v>26464679.559999999</v>
      </c>
      <c r="H135" s="132">
        <v>26464679.559999999</v>
      </c>
      <c r="I135" s="132">
        <f>F135-G135</f>
        <v>110197458.39999998</v>
      </c>
    </row>
    <row r="136" spans="2:9" x14ac:dyDescent="0.2">
      <c r="B136" s="164" t="s">
        <v>336</v>
      </c>
      <c r="C136" s="163"/>
      <c r="D136" s="143"/>
      <c r="E136" s="132"/>
      <c r="F136" s="132">
        <f>D136+E136</f>
        <v>0</v>
      </c>
      <c r="G136" s="132"/>
      <c r="H136" s="132"/>
      <c r="I136" s="132">
        <f>F136-G136</f>
        <v>0</v>
      </c>
    </row>
    <row r="137" spans="2:9" x14ac:dyDescent="0.2">
      <c r="B137" s="164" t="s">
        <v>335</v>
      </c>
      <c r="C137" s="163"/>
      <c r="D137" s="143"/>
      <c r="E137" s="132"/>
      <c r="F137" s="132">
        <f>D137+E137</f>
        <v>0</v>
      </c>
      <c r="G137" s="132"/>
      <c r="H137" s="132"/>
      <c r="I137" s="132">
        <f>F137-G137</f>
        <v>0</v>
      </c>
    </row>
    <row r="138" spans="2:9" x14ac:dyDescent="0.2">
      <c r="B138" s="162" t="s">
        <v>334</v>
      </c>
      <c r="C138" s="161"/>
      <c r="D138" s="143">
        <f>SUM(D139:D146)</f>
        <v>0</v>
      </c>
      <c r="E138" s="143">
        <f>SUM(E139:E146)</f>
        <v>0</v>
      </c>
      <c r="F138" s="143">
        <f>F139+F140+F141+F142+F143+F145+F146</f>
        <v>0</v>
      </c>
      <c r="G138" s="143">
        <f>SUM(G139:G146)</f>
        <v>0</v>
      </c>
      <c r="H138" s="143">
        <f>SUM(H139:H146)</f>
        <v>0</v>
      </c>
      <c r="I138" s="132">
        <f>F138-G138</f>
        <v>0</v>
      </c>
    </row>
    <row r="139" spans="2:9" x14ac:dyDescent="0.2">
      <c r="B139" s="164" t="s">
        <v>333</v>
      </c>
      <c r="C139" s="163"/>
      <c r="D139" s="143"/>
      <c r="E139" s="132"/>
      <c r="F139" s="132">
        <f>D139+E139</f>
        <v>0</v>
      </c>
      <c r="G139" s="132"/>
      <c r="H139" s="132"/>
      <c r="I139" s="132">
        <f>F139-G139</f>
        <v>0</v>
      </c>
    </row>
    <row r="140" spans="2:9" x14ac:dyDescent="0.2">
      <c r="B140" s="164" t="s">
        <v>332</v>
      </c>
      <c r="C140" s="163"/>
      <c r="D140" s="143"/>
      <c r="E140" s="132"/>
      <c r="F140" s="132">
        <f>D140+E140</f>
        <v>0</v>
      </c>
      <c r="G140" s="132"/>
      <c r="H140" s="132"/>
      <c r="I140" s="132">
        <f>F140-G140</f>
        <v>0</v>
      </c>
    </row>
    <row r="141" spans="2:9" x14ac:dyDescent="0.2">
      <c r="B141" s="164" t="s">
        <v>331</v>
      </c>
      <c r="C141" s="163"/>
      <c r="D141" s="143"/>
      <c r="E141" s="132"/>
      <c r="F141" s="132">
        <f>D141+E141</f>
        <v>0</v>
      </c>
      <c r="G141" s="132"/>
      <c r="H141" s="132"/>
      <c r="I141" s="132">
        <f>F141-G141</f>
        <v>0</v>
      </c>
    </row>
    <row r="142" spans="2:9" x14ac:dyDescent="0.2">
      <c r="B142" s="164" t="s">
        <v>330</v>
      </c>
      <c r="C142" s="163"/>
      <c r="D142" s="143"/>
      <c r="E142" s="132"/>
      <c r="F142" s="132">
        <f>D142+E142</f>
        <v>0</v>
      </c>
      <c r="G142" s="132"/>
      <c r="H142" s="132"/>
      <c r="I142" s="132">
        <f>F142-G142</f>
        <v>0</v>
      </c>
    </row>
    <row r="143" spans="2:9" x14ac:dyDescent="0.2">
      <c r="B143" s="164" t="s">
        <v>329</v>
      </c>
      <c r="C143" s="163"/>
      <c r="D143" s="143"/>
      <c r="E143" s="132"/>
      <c r="F143" s="132">
        <f>D143+E143</f>
        <v>0</v>
      </c>
      <c r="G143" s="132"/>
      <c r="H143" s="132"/>
      <c r="I143" s="132">
        <f>F143-G143</f>
        <v>0</v>
      </c>
    </row>
    <row r="144" spans="2:9" x14ac:dyDescent="0.2">
      <c r="B144" s="164" t="s">
        <v>328</v>
      </c>
      <c r="C144" s="163"/>
      <c r="D144" s="143"/>
      <c r="E144" s="132"/>
      <c r="F144" s="132">
        <f>D144+E144</f>
        <v>0</v>
      </c>
      <c r="G144" s="132"/>
      <c r="H144" s="132"/>
      <c r="I144" s="132">
        <f>F144-G144</f>
        <v>0</v>
      </c>
    </row>
    <row r="145" spans="2:9" x14ac:dyDescent="0.2">
      <c r="B145" s="164" t="s">
        <v>327</v>
      </c>
      <c r="C145" s="163"/>
      <c r="D145" s="143"/>
      <c r="E145" s="132"/>
      <c r="F145" s="132">
        <f>D145+E145</f>
        <v>0</v>
      </c>
      <c r="G145" s="132"/>
      <c r="H145" s="132"/>
      <c r="I145" s="132">
        <f>F145-G145</f>
        <v>0</v>
      </c>
    </row>
    <row r="146" spans="2:9" x14ac:dyDescent="0.2">
      <c r="B146" s="164" t="s">
        <v>326</v>
      </c>
      <c r="C146" s="163"/>
      <c r="D146" s="143"/>
      <c r="E146" s="132"/>
      <c r="F146" s="132">
        <f>D146+E146</f>
        <v>0</v>
      </c>
      <c r="G146" s="132"/>
      <c r="H146" s="132"/>
      <c r="I146" s="132">
        <f>F146-G146</f>
        <v>0</v>
      </c>
    </row>
    <row r="147" spans="2:9" x14ac:dyDescent="0.2">
      <c r="B147" s="162" t="s">
        <v>325</v>
      </c>
      <c r="C147" s="161"/>
      <c r="D147" s="143">
        <f>SUM(D148:D150)</f>
        <v>0</v>
      </c>
      <c r="E147" s="143">
        <f>SUM(E148:E150)</f>
        <v>0</v>
      </c>
      <c r="F147" s="143">
        <f>SUM(F148:F150)</f>
        <v>0</v>
      </c>
      <c r="G147" s="143">
        <f>SUM(G148:G150)</f>
        <v>0</v>
      </c>
      <c r="H147" s="143">
        <f>SUM(H148:H150)</f>
        <v>0</v>
      </c>
      <c r="I147" s="132">
        <f>F147-G147</f>
        <v>0</v>
      </c>
    </row>
    <row r="148" spans="2:9" x14ac:dyDescent="0.2">
      <c r="B148" s="164" t="s">
        <v>324</v>
      </c>
      <c r="C148" s="163"/>
      <c r="D148" s="143"/>
      <c r="E148" s="132"/>
      <c r="F148" s="132">
        <f>D148+E148</f>
        <v>0</v>
      </c>
      <c r="G148" s="132"/>
      <c r="H148" s="132"/>
      <c r="I148" s="132">
        <f>F148-G148</f>
        <v>0</v>
      </c>
    </row>
    <row r="149" spans="2:9" x14ac:dyDescent="0.2">
      <c r="B149" s="164" t="s">
        <v>323</v>
      </c>
      <c r="C149" s="163"/>
      <c r="D149" s="143"/>
      <c r="E149" s="132"/>
      <c r="F149" s="132">
        <f>D149+E149</f>
        <v>0</v>
      </c>
      <c r="G149" s="132"/>
      <c r="H149" s="132"/>
      <c r="I149" s="132">
        <f>F149-G149</f>
        <v>0</v>
      </c>
    </row>
    <row r="150" spans="2:9" x14ac:dyDescent="0.2">
      <c r="B150" s="164" t="s">
        <v>322</v>
      </c>
      <c r="C150" s="163"/>
      <c r="D150" s="143"/>
      <c r="E150" s="132"/>
      <c r="F150" s="132">
        <f>D150+E150</f>
        <v>0</v>
      </c>
      <c r="G150" s="132"/>
      <c r="H150" s="132"/>
      <c r="I150" s="132">
        <f>F150-G150</f>
        <v>0</v>
      </c>
    </row>
    <row r="151" spans="2:9" x14ac:dyDescent="0.2">
      <c r="B151" s="162" t="s">
        <v>321</v>
      </c>
      <c r="C151" s="161"/>
      <c r="D151" s="143">
        <f>SUM(D152:D158)</f>
        <v>0</v>
      </c>
      <c r="E151" s="143">
        <f>SUM(E152:E158)</f>
        <v>0</v>
      </c>
      <c r="F151" s="143">
        <f>SUM(F152:F158)</f>
        <v>0</v>
      </c>
      <c r="G151" s="143">
        <f>SUM(G152:G158)</f>
        <v>0</v>
      </c>
      <c r="H151" s="143">
        <f>SUM(H152:H158)</f>
        <v>0</v>
      </c>
      <c r="I151" s="132">
        <f>F151-G151</f>
        <v>0</v>
      </c>
    </row>
    <row r="152" spans="2:9" x14ac:dyDescent="0.2">
      <c r="B152" s="164" t="s">
        <v>320</v>
      </c>
      <c r="C152" s="163"/>
      <c r="D152" s="143"/>
      <c r="E152" s="132"/>
      <c r="F152" s="132">
        <f>D152+E152</f>
        <v>0</v>
      </c>
      <c r="G152" s="132"/>
      <c r="H152" s="132"/>
      <c r="I152" s="132">
        <f>F152-G152</f>
        <v>0</v>
      </c>
    </row>
    <row r="153" spans="2:9" x14ac:dyDescent="0.2">
      <c r="B153" s="164" t="s">
        <v>319</v>
      </c>
      <c r="C153" s="163"/>
      <c r="D153" s="143"/>
      <c r="E153" s="132"/>
      <c r="F153" s="132">
        <f>D153+E153</f>
        <v>0</v>
      </c>
      <c r="G153" s="132"/>
      <c r="H153" s="132"/>
      <c r="I153" s="132">
        <f>F153-G153</f>
        <v>0</v>
      </c>
    </row>
    <row r="154" spans="2:9" x14ac:dyDescent="0.2">
      <c r="B154" s="164" t="s">
        <v>318</v>
      </c>
      <c r="C154" s="163"/>
      <c r="D154" s="143"/>
      <c r="E154" s="132"/>
      <c r="F154" s="132">
        <f>D154+E154</f>
        <v>0</v>
      </c>
      <c r="G154" s="132"/>
      <c r="H154" s="132"/>
      <c r="I154" s="132">
        <f>F154-G154</f>
        <v>0</v>
      </c>
    </row>
    <row r="155" spans="2:9" x14ac:dyDescent="0.2">
      <c r="B155" s="164" t="s">
        <v>317</v>
      </c>
      <c r="C155" s="163"/>
      <c r="D155" s="143"/>
      <c r="E155" s="132"/>
      <c r="F155" s="132">
        <f>D155+E155</f>
        <v>0</v>
      </c>
      <c r="G155" s="132"/>
      <c r="H155" s="132"/>
      <c r="I155" s="132">
        <f>F155-G155</f>
        <v>0</v>
      </c>
    </row>
    <row r="156" spans="2:9" x14ac:dyDescent="0.2">
      <c r="B156" s="164" t="s">
        <v>316</v>
      </c>
      <c r="C156" s="163"/>
      <c r="D156" s="143"/>
      <c r="E156" s="132"/>
      <c r="F156" s="132">
        <f>D156+E156</f>
        <v>0</v>
      </c>
      <c r="G156" s="132"/>
      <c r="H156" s="132"/>
      <c r="I156" s="132">
        <f>F156-G156</f>
        <v>0</v>
      </c>
    </row>
    <row r="157" spans="2:9" x14ac:dyDescent="0.2">
      <c r="B157" s="164" t="s">
        <v>315</v>
      </c>
      <c r="C157" s="163"/>
      <c r="D157" s="143"/>
      <c r="E157" s="132"/>
      <c r="F157" s="132">
        <f>D157+E157</f>
        <v>0</v>
      </c>
      <c r="G157" s="132"/>
      <c r="H157" s="132"/>
      <c r="I157" s="132">
        <f>F157-G157</f>
        <v>0</v>
      </c>
    </row>
    <row r="158" spans="2:9" x14ac:dyDescent="0.2">
      <c r="B158" s="164" t="s">
        <v>314</v>
      </c>
      <c r="C158" s="163"/>
      <c r="D158" s="143"/>
      <c r="E158" s="132"/>
      <c r="F158" s="132">
        <f>D158+E158</f>
        <v>0</v>
      </c>
      <c r="G158" s="132"/>
      <c r="H158" s="132"/>
      <c r="I158" s="132">
        <f>F158-G158</f>
        <v>0</v>
      </c>
    </row>
    <row r="159" spans="2:9" x14ac:dyDescent="0.2">
      <c r="B159" s="162"/>
      <c r="C159" s="161"/>
      <c r="D159" s="143"/>
      <c r="E159" s="132"/>
      <c r="F159" s="132"/>
      <c r="G159" s="132"/>
      <c r="H159" s="132"/>
      <c r="I159" s="132"/>
    </row>
    <row r="160" spans="2:9" x14ac:dyDescent="0.2">
      <c r="B160" s="160" t="s">
        <v>313</v>
      </c>
      <c r="C160" s="159"/>
      <c r="D160" s="158">
        <f>D10+D85</f>
        <v>264094556</v>
      </c>
      <c r="E160" s="158">
        <f>E10+E85</f>
        <v>-83959244.290000007</v>
      </c>
      <c r="F160" s="158">
        <f>F10+F85</f>
        <v>180135311.70999998</v>
      </c>
      <c r="G160" s="158">
        <f>G10+G85</f>
        <v>65330477.719999999</v>
      </c>
      <c r="H160" s="158">
        <f>H10+H85</f>
        <v>65319990.32</v>
      </c>
      <c r="I160" s="158">
        <f>I10+I85</f>
        <v>114804833.98999998</v>
      </c>
    </row>
    <row r="161" spans="2:9" ht="13.5" thickBot="1" x14ac:dyDescent="0.25">
      <c r="B161" s="157"/>
      <c r="C161" s="156"/>
      <c r="D161" s="155"/>
      <c r="E161" s="128"/>
      <c r="F161" s="128"/>
      <c r="G161" s="128"/>
      <c r="H161" s="128"/>
      <c r="I161" s="128"/>
    </row>
  </sheetData>
  <mergeCells count="12">
    <mergeCell ref="B49:C49"/>
    <mergeCell ref="B63:C63"/>
    <mergeCell ref="B114:C114"/>
    <mergeCell ref="B7:C9"/>
    <mergeCell ref="B2:I2"/>
    <mergeCell ref="B3:I3"/>
    <mergeCell ref="B4:I4"/>
    <mergeCell ref="B5:I5"/>
    <mergeCell ref="B6:I6"/>
    <mergeCell ref="I7:I9"/>
    <mergeCell ref="D7:H8"/>
    <mergeCell ref="B39:C39"/>
  </mergeCells>
  <pageMargins left="0.70866141732283472" right="0.70866141732283472" top="0.35433070866141736" bottom="0.35433070866141736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B8884-94AF-4200-A1BA-B90F8CB7F4A1}">
  <sheetPr>
    <pageSetUpPr fitToPage="1"/>
  </sheetPr>
  <dimension ref="B1:H30"/>
  <sheetViews>
    <sheetView workbookViewId="0">
      <pane ySplit="8" topLeftCell="A30" activePane="bottomLeft" state="frozen"/>
      <selection pane="bottomLeft" activeCell="B37" sqref="B37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193" t="s">
        <v>120</v>
      </c>
      <c r="C2" s="192"/>
      <c r="D2" s="192"/>
      <c r="E2" s="192"/>
      <c r="F2" s="192"/>
      <c r="G2" s="192"/>
      <c r="H2" s="191"/>
    </row>
    <row r="3" spans="2:8" x14ac:dyDescent="0.2">
      <c r="B3" s="31" t="s">
        <v>394</v>
      </c>
      <c r="C3" s="32"/>
      <c r="D3" s="32"/>
      <c r="E3" s="32"/>
      <c r="F3" s="32"/>
      <c r="G3" s="32"/>
      <c r="H3" s="33"/>
    </row>
    <row r="4" spans="2:8" x14ac:dyDescent="0.2">
      <c r="B4" s="31" t="s">
        <v>400</v>
      </c>
      <c r="C4" s="32"/>
      <c r="D4" s="32"/>
      <c r="E4" s="32"/>
      <c r="F4" s="32"/>
      <c r="G4" s="32"/>
      <c r="H4" s="33"/>
    </row>
    <row r="5" spans="2:8" x14ac:dyDescent="0.2">
      <c r="B5" s="31" t="s">
        <v>173</v>
      </c>
      <c r="C5" s="32"/>
      <c r="D5" s="32"/>
      <c r="E5" s="32"/>
      <c r="F5" s="32"/>
      <c r="G5" s="32"/>
      <c r="H5" s="33"/>
    </row>
    <row r="6" spans="2:8" ht="13.5" thickBot="1" x14ac:dyDescent="0.25">
      <c r="B6" s="34" t="s">
        <v>1</v>
      </c>
      <c r="C6" s="35"/>
      <c r="D6" s="35"/>
      <c r="E6" s="35"/>
      <c r="F6" s="35"/>
      <c r="G6" s="35"/>
      <c r="H6" s="36"/>
    </row>
    <row r="7" spans="2:8" ht="13.5" thickBot="1" x14ac:dyDescent="0.25">
      <c r="B7" s="118" t="s">
        <v>2</v>
      </c>
      <c r="C7" s="190" t="s">
        <v>392</v>
      </c>
      <c r="D7" s="189"/>
      <c r="E7" s="189"/>
      <c r="F7" s="189"/>
      <c r="G7" s="188"/>
      <c r="H7" s="118" t="s">
        <v>391</v>
      </c>
    </row>
    <row r="8" spans="2:8" ht="26.25" thickBot="1" x14ac:dyDescent="0.25">
      <c r="B8" s="116"/>
      <c r="C8" s="27" t="s">
        <v>242</v>
      </c>
      <c r="D8" s="27" t="s">
        <v>308</v>
      </c>
      <c r="E8" s="27" t="s">
        <v>307</v>
      </c>
      <c r="F8" s="27" t="s">
        <v>212</v>
      </c>
      <c r="G8" s="27" t="s">
        <v>210</v>
      </c>
      <c r="H8" s="116"/>
    </row>
    <row r="9" spans="2:8" x14ac:dyDescent="0.2">
      <c r="B9" s="181" t="s">
        <v>399</v>
      </c>
      <c r="C9" s="187">
        <f>SUM(C10:C17)</f>
        <v>10589875</v>
      </c>
      <c r="D9" s="187">
        <f>SUM(D10:D17)</f>
        <v>1060455.49</v>
      </c>
      <c r="E9" s="187">
        <f>SUM(E10:E17)</f>
        <v>11650330.49</v>
      </c>
      <c r="F9" s="187">
        <f>SUM(F10:F17)</f>
        <v>7042955.5099999998</v>
      </c>
      <c r="G9" s="187">
        <f>SUM(G10:G17)</f>
        <v>7032467.5</v>
      </c>
      <c r="H9" s="187">
        <f>SUM(H10:H17)</f>
        <v>4607374.9800000004</v>
      </c>
    </row>
    <row r="10" spans="2:8" ht="12.75" customHeight="1" x14ac:dyDescent="0.2">
      <c r="B10" s="183" t="s">
        <v>397</v>
      </c>
      <c r="C10" s="184">
        <v>10589875</v>
      </c>
      <c r="D10" s="184">
        <v>1060455.49</v>
      </c>
      <c r="E10" s="184">
        <f>C10+D10</f>
        <v>11650330.49</v>
      </c>
      <c r="F10" s="184">
        <v>7042955.5099999998</v>
      </c>
      <c r="G10" s="184">
        <v>7032467.5</v>
      </c>
      <c r="H10" s="132">
        <f>E10-F10</f>
        <v>4607374.9800000004</v>
      </c>
    </row>
    <row r="11" spans="2:8" x14ac:dyDescent="0.2">
      <c r="B11" s="183" t="s">
        <v>396</v>
      </c>
      <c r="C11" s="7">
        <v>0</v>
      </c>
      <c r="D11" s="7">
        <v>0</v>
      </c>
      <c r="E11" s="7">
        <f>C11+D11</f>
        <v>0</v>
      </c>
      <c r="F11" s="7">
        <v>0</v>
      </c>
      <c r="G11" s="7">
        <v>0</v>
      </c>
      <c r="H11" s="132">
        <f>E11-F11</f>
        <v>0</v>
      </c>
    </row>
    <row r="12" spans="2:8" x14ac:dyDescent="0.2">
      <c r="B12" s="183" t="s">
        <v>395</v>
      </c>
      <c r="C12" s="7">
        <v>0</v>
      </c>
      <c r="D12" s="7">
        <v>0</v>
      </c>
      <c r="E12" s="7">
        <f>C12+D12</f>
        <v>0</v>
      </c>
      <c r="F12" s="7">
        <v>0</v>
      </c>
      <c r="G12" s="7">
        <v>0</v>
      </c>
      <c r="H12" s="132">
        <f>E12-F12</f>
        <v>0</v>
      </c>
    </row>
    <row r="13" spans="2:8" x14ac:dyDescent="0.2">
      <c r="B13" s="183"/>
      <c r="C13" s="7"/>
      <c r="D13" s="7"/>
      <c r="E13" s="7"/>
      <c r="F13" s="7"/>
      <c r="G13" s="7"/>
      <c r="H13" s="132">
        <f>E13-F13</f>
        <v>0</v>
      </c>
    </row>
    <row r="14" spans="2:8" x14ac:dyDescent="0.2">
      <c r="B14" s="183"/>
      <c r="C14" s="7"/>
      <c r="D14" s="7"/>
      <c r="E14" s="7"/>
      <c r="F14" s="7"/>
      <c r="G14" s="7"/>
      <c r="H14" s="132">
        <f>E14-F14</f>
        <v>0</v>
      </c>
    </row>
    <row r="15" spans="2:8" x14ac:dyDescent="0.2">
      <c r="B15" s="183"/>
      <c r="C15" s="7"/>
      <c r="D15" s="7"/>
      <c r="E15" s="7"/>
      <c r="F15" s="7"/>
      <c r="G15" s="7"/>
      <c r="H15" s="132">
        <f>E15-F15</f>
        <v>0</v>
      </c>
    </row>
    <row r="16" spans="2:8" x14ac:dyDescent="0.2">
      <c r="B16" s="183"/>
      <c r="C16" s="7"/>
      <c r="D16" s="7"/>
      <c r="E16" s="7"/>
      <c r="F16" s="7"/>
      <c r="G16" s="7"/>
      <c r="H16" s="132">
        <f>E16-F16</f>
        <v>0</v>
      </c>
    </row>
    <row r="17" spans="2:8" x14ac:dyDescent="0.2">
      <c r="B17" s="183"/>
      <c r="C17" s="7"/>
      <c r="D17" s="7"/>
      <c r="E17" s="7"/>
      <c r="F17" s="7"/>
      <c r="G17" s="7"/>
      <c r="H17" s="132">
        <f>E17-F17</f>
        <v>0</v>
      </c>
    </row>
    <row r="18" spans="2:8" x14ac:dyDescent="0.2">
      <c r="B18" s="182"/>
      <c r="C18" s="7"/>
      <c r="D18" s="7"/>
      <c r="E18" s="7"/>
      <c r="F18" s="7"/>
      <c r="G18" s="7"/>
      <c r="H18" s="7"/>
    </row>
    <row r="19" spans="2:8" x14ac:dyDescent="0.2">
      <c r="B19" s="186" t="s">
        <v>398</v>
      </c>
      <c r="C19" s="185">
        <f>SUM(C20:C27)</f>
        <v>253504681</v>
      </c>
      <c r="D19" s="185">
        <f>SUM(D20:D27)</f>
        <v>-85019699.780000001</v>
      </c>
      <c r="E19" s="185">
        <f>SUM(E20:E27)</f>
        <v>168484981.22</v>
      </c>
      <c r="F19" s="185">
        <f>SUM(F20:F27)</f>
        <v>58287522</v>
      </c>
      <c r="G19" s="185">
        <f>SUM(G20:G27)</f>
        <v>58287522.82</v>
      </c>
      <c r="H19" s="185">
        <f>SUM(H20:H27)</f>
        <v>110197459.22</v>
      </c>
    </row>
    <row r="20" spans="2:8" x14ac:dyDescent="0.2">
      <c r="B20" s="183" t="s">
        <v>397</v>
      </c>
      <c r="C20" s="184">
        <v>253504681</v>
      </c>
      <c r="D20" s="184">
        <v>-85019699.780000001</v>
      </c>
      <c r="E20" s="184">
        <f>C20+D20</f>
        <v>168484981.22</v>
      </c>
      <c r="F20" s="184">
        <v>58287522</v>
      </c>
      <c r="G20" s="184">
        <v>58287522.82</v>
      </c>
      <c r="H20" s="132">
        <f>E20-F20</f>
        <v>110197459.22</v>
      </c>
    </row>
    <row r="21" spans="2:8" x14ac:dyDescent="0.2">
      <c r="B21" s="183" t="s">
        <v>396</v>
      </c>
      <c r="C21" s="184">
        <v>0</v>
      </c>
      <c r="D21" s="184">
        <v>0</v>
      </c>
      <c r="E21" s="184">
        <f>C21+D21</f>
        <v>0</v>
      </c>
      <c r="F21" s="184">
        <v>0</v>
      </c>
      <c r="G21" s="184">
        <v>0</v>
      </c>
      <c r="H21" s="132">
        <f>E21-F21</f>
        <v>0</v>
      </c>
    </row>
    <row r="22" spans="2:8" x14ac:dyDescent="0.2">
      <c r="B22" s="183" t="s">
        <v>395</v>
      </c>
      <c r="C22" s="184">
        <v>0</v>
      </c>
      <c r="D22" s="184">
        <v>0</v>
      </c>
      <c r="E22" s="184">
        <f>C22+D22</f>
        <v>0</v>
      </c>
      <c r="F22" s="184">
        <v>0</v>
      </c>
      <c r="G22" s="184">
        <v>0</v>
      </c>
      <c r="H22" s="132">
        <f>E22-F22</f>
        <v>0</v>
      </c>
    </row>
    <row r="23" spans="2:8" x14ac:dyDescent="0.2">
      <c r="B23" s="183"/>
      <c r="C23" s="184"/>
      <c r="D23" s="184"/>
      <c r="E23" s="184"/>
      <c r="F23" s="184"/>
      <c r="G23" s="184"/>
      <c r="H23" s="132">
        <f>E23-F23</f>
        <v>0</v>
      </c>
    </row>
    <row r="24" spans="2:8" x14ac:dyDescent="0.2">
      <c r="B24" s="183"/>
      <c r="C24" s="7"/>
      <c r="D24" s="7"/>
      <c r="E24" s="7"/>
      <c r="F24" s="7"/>
      <c r="G24" s="7"/>
      <c r="H24" s="132">
        <f>E24-F24</f>
        <v>0</v>
      </c>
    </row>
    <row r="25" spans="2:8" x14ac:dyDescent="0.2">
      <c r="B25" s="183"/>
      <c r="C25" s="7"/>
      <c r="D25" s="7"/>
      <c r="E25" s="7"/>
      <c r="F25" s="7"/>
      <c r="G25" s="7"/>
      <c r="H25" s="132">
        <f>E25-F25</f>
        <v>0</v>
      </c>
    </row>
    <row r="26" spans="2:8" x14ac:dyDescent="0.2">
      <c r="B26" s="183"/>
      <c r="C26" s="7"/>
      <c r="D26" s="7"/>
      <c r="E26" s="7"/>
      <c r="F26" s="7"/>
      <c r="G26" s="7"/>
      <c r="H26" s="132">
        <f>E26-F26</f>
        <v>0</v>
      </c>
    </row>
    <row r="27" spans="2:8" x14ac:dyDescent="0.2">
      <c r="B27" s="183"/>
      <c r="C27" s="7"/>
      <c r="D27" s="7"/>
      <c r="E27" s="7"/>
      <c r="F27" s="7"/>
      <c r="G27" s="7"/>
      <c r="H27" s="132">
        <f>E27-F27</f>
        <v>0</v>
      </c>
    </row>
    <row r="28" spans="2:8" x14ac:dyDescent="0.2">
      <c r="B28" s="182"/>
      <c r="C28" s="7"/>
      <c r="D28" s="7"/>
      <c r="E28" s="7"/>
      <c r="F28" s="7"/>
      <c r="G28" s="7"/>
      <c r="H28" s="132">
        <f>E28-F28</f>
        <v>0</v>
      </c>
    </row>
    <row r="29" spans="2:8" x14ac:dyDescent="0.2">
      <c r="B29" s="181" t="s">
        <v>313</v>
      </c>
      <c r="C29" s="180">
        <f>C9+C19</f>
        <v>264094556</v>
      </c>
      <c r="D29" s="180">
        <f>D9+D19</f>
        <v>-83959244.290000007</v>
      </c>
      <c r="E29" s="180">
        <f>E9+E19</f>
        <v>180135311.71000001</v>
      </c>
      <c r="F29" s="180">
        <f>F9+F19</f>
        <v>65330477.509999998</v>
      </c>
      <c r="G29" s="180">
        <f>G9+G19</f>
        <v>65319990.32</v>
      </c>
      <c r="H29" s="180">
        <f>H9+H19</f>
        <v>114804834.2</v>
      </c>
    </row>
    <row r="30" spans="2:8" ht="13.5" thickBot="1" x14ac:dyDescent="0.25">
      <c r="B30" s="179"/>
      <c r="C30" s="13"/>
      <c r="D30" s="13"/>
      <c r="E30" s="13"/>
      <c r="F30" s="13"/>
      <c r="G30" s="13"/>
      <c r="H30" s="13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BC9FC-E98E-46A4-9833-299BC4D1250A}">
  <sheetPr>
    <pageSetUpPr fitToPage="1"/>
  </sheetPr>
  <dimension ref="A1:G86"/>
  <sheetViews>
    <sheetView workbookViewId="0">
      <pane ySplit="9" topLeftCell="A86" activePane="bottomLeft" state="frozen"/>
      <selection pane="bottomLeft" activeCell="A95" sqref="A95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28" t="s">
        <v>120</v>
      </c>
      <c r="B2" s="29"/>
      <c r="C2" s="29"/>
      <c r="D2" s="29"/>
      <c r="E2" s="29"/>
      <c r="F2" s="29"/>
      <c r="G2" s="178"/>
    </row>
    <row r="3" spans="1:7" x14ac:dyDescent="0.2">
      <c r="A3" s="126" t="s">
        <v>394</v>
      </c>
      <c r="B3" s="125"/>
      <c r="C3" s="125"/>
      <c r="D3" s="125"/>
      <c r="E3" s="125"/>
      <c r="F3" s="125"/>
      <c r="G3" s="177"/>
    </row>
    <row r="4" spans="1:7" x14ac:dyDescent="0.2">
      <c r="A4" s="126" t="s">
        <v>435</v>
      </c>
      <c r="B4" s="125"/>
      <c r="C4" s="125"/>
      <c r="D4" s="125"/>
      <c r="E4" s="125"/>
      <c r="F4" s="125"/>
      <c r="G4" s="177"/>
    </row>
    <row r="5" spans="1:7" x14ac:dyDescent="0.2">
      <c r="A5" s="126" t="s">
        <v>173</v>
      </c>
      <c r="B5" s="125"/>
      <c r="C5" s="125"/>
      <c r="D5" s="125"/>
      <c r="E5" s="125"/>
      <c r="F5" s="125"/>
      <c r="G5" s="177"/>
    </row>
    <row r="6" spans="1:7" ht="13.5" thickBot="1" x14ac:dyDescent="0.25">
      <c r="A6" s="123" t="s">
        <v>1</v>
      </c>
      <c r="B6" s="122"/>
      <c r="C6" s="122"/>
      <c r="D6" s="122"/>
      <c r="E6" s="122"/>
      <c r="F6" s="122"/>
      <c r="G6" s="176"/>
    </row>
    <row r="7" spans="1:7" ht="15.75" customHeight="1" x14ac:dyDescent="0.2">
      <c r="A7" s="28" t="s">
        <v>2</v>
      </c>
      <c r="B7" s="193" t="s">
        <v>392</v>
      </c>
      <c r="C7" s="192"/>
      <c r="D7" s="192"/>
      <c r="E7" s="192"/>
      <c r="F7" s="191"/>
      <c r="G7" s="118" t="s">
        <v>391</v>
      </c>
    </row>
    <row r="8" spans="1:7" ht="15.75" customHeight="1" thickBot="1" x14ac:dyDescent="0.25">
      <c r="A8" s="126"/>
      <c r="B8" s="34"/>
      <c r="C8" s="35"/>
      <c r="D8" s="35"/>
      <c r="E8" s="35"/>
      <c r="F8" s="36"/>
      <c r="G8" s="204"/>
    </row>
    <row r="9" spans="1:7" ht="26.25" thickBot="1" x14ac:dyDescent="0.25">
      <c r="A9" s="123"/>
      <c r="B9" s="203" t="s">
        <v>242</v>
      </c>
      <c r="C9" s="27" t="s">
        <v>390</v>
      </c>
      <c r="D9" s="27" t="s">
        <v>389</v>
      </c>
      <c r="E9" s="27" t="s">
        <v>212</v>
      </c>
      <c r="F9" s="27" t="s">
        <v>210</v>
      </c>
      <c r="G9" s="116"/>
    </row>
    <row r="10" spans="1:7" x14ac:dyDescent="0.2">
      <c r="A10" s="202"/>
      <c r="B10" s="201"/>
      <c r="C10" s="201"/>
      <c r="D10" s="201"/>
      <c r="E10" s="201"/>
      <c r="F10" s="201"/>
      <c r="G10" s="201"/>
    </row>
    <row r="11" spans="1:7" x14ac:dyDescent="0.2">
      <c r="A11" s="196" t="s">
        <v>434</v>
      </c>
      <c r="B11" s="82">
        <f>B12+B22+B31+B42</f>
        <v>10589875</v>
      </c>
      <c r="C11" s="82">
        <f>C12+C22+C31+C42</f>
        <v>1060455.49</v>
      </c>
      <c r="D11" s="82">
        <f>D12+D22+D31+D42</f>
        <v>11650330.49</v>
      </c>
      <c r="E11" s="82">
        <f>E12+E22+E31+E42</f>
        <v>7042955.5099999998</v>
      </c>
      <c r="F11" s="82">
        <f>F12+F22+F31+F42</f>
        <v>7032467.5</v>
      </c>
      <c r="G11" s="82">
        <f>G12+G22+G31+G42</f>
        <v>4607374.9800000004</v>
      </c>
    </row>
    <row r="12" spans="1:7" x14ac:dyDescent="0.2">
      <c r="A12" s="196" t="s">
        <v>432</v>
      </c>
      <c r="B12" s="82">
        <f>SUM(B13:B20)</f>
        <v>0</v>
      </c>
      <c r="C12" s="82">
        <f>SUM(C13:C20)</f>
        <v>0</v>
      </c>
      <c r="D12" s="82">
        <f>SUM(D13:D20)</f>
        <v>0</v>
      </c>
      <c r="E12" s="82">
        <f>SUM(E13:E20)</f>
        <v>0</v>
      </c>
      <c r="F12" s="82">
        <f>SUM(F13:F20)</f>
        <v>0</v>
      </c>
      <c r="G12" s="82">
        <f>D12-E12</f>
        <v>0</v>
      </c>
    </row>
    <row r="13" spans="1:7" x14ac:dyDescent="0.2">
      <c r="A13" s="198" t="s">
        <v>431</v>
      </c>
      <c r="B13" s="85"/>
      <c r="C13" s="85"/>
      <c r="D13" s="85">
        <f>B13+C13</f>
        <v>0</v>
      </c>
      <c r="E13" s="85"/>
      <c r="F13" s="85"/>
      <c r="G13" s="85">
        <f>D13-E13</f>
        <v>0</v>
      </c>
    </row>
    <row r="14" spans="1:7" x14ac:dyDescent="0.2">
      <c r="A14" s="198" t="s">
        <v>430</v>
      </c>
      <c r="B14" s="85"/>
      <c r="C14" s="85"/>
      <c r="D14" s="85">
        <f>B14+C14</f>
        <v>0</v>
      </c>
      <c r="E14" s="85"/>
      <c r="F14" s="85"/>
      <c r="G14" s="85">
        <f>D14-E14</f>
        <v>0</v>
      </c>
    </row>
    <row r="15" spans="1:7" x14ac:dyDescent="0.2">
      <c r="A15" s="198" t="s">
        <v>429</v>
      </c>
      <c r="B15" s="85"/>
      <c r="C15" s="85"/>
      <c r="D15" s="85">
        <f>B15+C15</f>
        <v>0</v>
      </c>
      <c r="E15" s="85"/>
      <c r="F15" s="85"/>
      <c r="G15" s="85">
        <f>D15-E15</f>
        <v>0</v>
      </c>
    </row>
    <row r="16" spans="1:7" x14ac:dyDescent="0.2">
      <c r="A16" s="198" t="s">
        <v>428</v>
      </c>
      <c r="B16" s="85"/>
      <c r="C16" s="85"/>
      <c r="D16" s="85">
        <f>B16+C16</f>
        <v>0</v>
      </c>
      <c r="E16" s="85"/>
      <c r="F16" s="85"/>
      <c r="G16" s="85">
        <f>D16-E16</f>
        <v>0</v>
      </c>
    </row>
    <row r="17" spans="1:7" x14ac:dyDescent="0.2">
      <c r="A17" s="198" t="s">
        <v>427</v>
      </c>
      <c r="B17" s="85"/>
      <c r="C17" s="85"/>
      <c r="D17" s="85">
        <f>B17+C17</f>
        <v>0</v>
      </c>
      <c r="E17" s="85"/>
      <c r="F17" s="85"/>
      <c r="G17" s="85">
        <f>D17-E17</f>
        <v>0</v>
      </c>
    </row>
    <row r="18" spans="1:7" x14ac:dyDescent="0.2">
      <c r="A18" s="198" t="s">
        <v>426</v>
      </c>
      <c r="B18" s="85"/>
      <c r="C18" s="85"/>
      <c r="D18" s="85">
        <f>B18+C18</f>
        <v>0</v>
      </c>
      <c r="E18" s="85"/>
      <c r="F18" s="85"/>
      <c r="G18" s="85">
        <f>D18-E18</f>
        <v>0</v>
      </c>
    </row>
    <row r="19" spans="1:7" x14ac:dyDescent="0.2">
      <c r="A19" s="198" t="s">
        <v>425</v>
      </c>
      <c r="B19" s="85"/>
      <c r="C19" s="85"/>
      <c r="D19" s="85">
        <f>B19+C19</f>
        <v>0</v>
      </c>
      <c r="E19" s="85"/>
      <c r="F19" s="85"/>
      <c r="G19" s="85">
        <f>D19-E19</f>
        <v>0</v>
      </c>
    </row>
    <row r="20" spans="1:7" x14ac:dyDescent="0.2">
      <c r="A20" s="198" t="s">
        <v>424</v>
      </c>
      <c r="B20" s="85"/>
      <c r="C20" s="85"/>
      <c r="D20" s="85">
        <f>B20+C20</f>
        <v>0</v>
      </c>
      <c r="E20" s="85"/>
      <c r="F20" s="85"/>
      <c r="G20" s="85">
        <f>D20-E20</f>
        <v>0</v>
      </c>
    </row>
    <row r="21" spans="1:7" x14ac:dyDescent="0.2">
      <c r="A21" s="197"/>
      <c r="B21" s="85"/>
      <c r="C21" s="85"/>
      <c r="D21" s="85"/>
      <c r="E21" s="85"/>
      <c r="F21" s="85"/>
      <c r="G21" s="85"/>
    </row>
    <row r="22" spans="1:7" x14ac:dyDescent="0.2">
      <c r="A22" s="196" t="s">
        <v>423</v>
      </c>
      <c r="B22" s="82">
        <f>SUM(B23:B29)</f>
        <v>10589875</v>
      </c>
      <c r="C22" s="82">
        <f>SUM(C23:C29)</f>
        <v>1060455.49</v>
      </c>
      <c r="D22" s="82">
        <f>SUM(D23:D29)</f>
        <v>11650330.49</v>
      </c>
      <c r="E22" s="82">
        <f>SUM(E23:E29)</f>
        <v>7042955.5099999998</v>
      </c>
      <c r="F22" s="82">
        <f>SUM(F23:F29)</f>
        <v>7032467.5</v>
      </c>
      <c r="G22" s="82">
        <f>D22-E22</f>
        <v>4607374.9800000004</v>
      </c>
    </row>
    <row r="23" spans="1:7" x14ac:dyDescent="0.2">
      <c r="A23" s="198" t="s">
        <v>422</v>
      </c>
      <c r="B23" s="85"/>
      <c r="C23" s="85"/>
      <c r="D23" s="85">
        <f>B23+C23</f>
        <v>0</v>
      </c>
      <c r="E23" s="85"/>
      <c r="F23" s="85"/>
      <c r="G23" s="85">
        <f>D23-E23</f>
        <v>0</v>
      </c>
    </row>
    <row r="24" spans="1:7" x14ac:dyDescent="0.2">
      <c r="A24" s="198" t="s">
        <v>421</v>
      </c>
      <c r="B24" s="85"/>
      <c r="C24" s="85"/>
      <c r="D24" s="85">
        <f>B24+C24</f>
        <v>0</v>
      </c>
      <c r="E24" s="85"/>
      <c r="F24" s="85"/>
      <c r="G24" s="85">
        <f>D24-E24</f>
        <v>0</v>
      </c>
    </row>
    <row r="25" spans="1:7" x14ac:dyDescent="0.2">
      <c r="A25" s="198" t="s">
        <v>420</v>
      </c>
      <c r="B25" s="85"/>
      <c r="C25" s="85"/>
      <c r="D25" s="85">
        <f>B25+C25</f>
        <v>0</v>
      </c>
      <c r="E25" s="85"/>
      <c r="F25" s="85"/>
      <c r="G25" s="85">
        <f>D25-E25</f>
        <v>0</v>
      </c>
    </row>
    <row r="26" spans="1:7" x14ac:dyDescent="0.2">
      <c r="A26" s="198" t="s">
        <v>419</v>
      </c>
      <c r="B26" s="85"/>
      <c r="C26" s="85"/>
      <c r="D26" s="85">
        <f>B26+C26</f>
        <v>0</v>
      </c>
      <c r="E26" s="85"/>
      <c r="F26" s="85"/>
      <c r="G26" s="85">
        <f>D26-E26</f>
        <v>0</v>
      </c>
    </row>
    <row r="27" spans="1:7" x14ac:dyDescent="0.2">
      <c r="A27" s="198" t="s">
        <v>418</v>
      </c>
      <c r="B27" s="85">
        <v>10589875</v>
      </c>
      <c r="C27" s="85">
        <v>1060455.49</v>
      </c>
      <c r="D27" s="85">
        <f>B27+C27</f>
        <v>11650330.49</v>
      </c>
      <c r="E27" s="85">
        <v>7042955.5099999998</v>
      </c>
      <c r="F27" s="85">
        <v>7032467.5</v>
      </c>
      <c r="G27" s="85">
        <f>D27-E27</f>
        <v>4607374.9800000004</v>
      </c>
    </row>
    <row r="28" spans="1:7" x14ac:dyDescent="0.2">
      <c r="A28" s="198" t="s">
        <v>417</v>
      </c>
      <c r="B28" s="85"/>
      <c r="C28" s="85"/>
      <c r="D28" s="85">
        <f>B28+C28</f>
        <v>0</v>
      </c>
      <c r="E28" s="85"/>
      <c r="F28" s="85"/>
      <c r="G28" s="85">
        <f>D28-E28</f>
        <v>0</v>
      </c>
    </row>
    <row r="29" spans="1:7" x14ac:dyDescent="0.2">
      <c r="A29" s="198" t="s">
        <v>416</v>
      </c>
      <c r="B29" s="85"/>
      <c r="C29" s="85"/>
      <c r="D29" s="85">
        <f>B29+C29</f>
        <v>0</v>
      </c>
      <c r="E29" s="85"/>
      <c r="F29" s="85"/>
      <c r="G29" s="85">
        <f>D29-E29</f>
        <v>0</v>
      </c>
    </row>
    <row r="30" spans="1:7" x14ac:dyDescent="0.2">
      <c r="A30" s="197"/>
      <c r="B30" s="85"/>
      <c r="C30" s="85"/>
      <c r="D30" s="85"/>
      <c r="E30" s="85"/>
      <c r="F30" s="85"/>
      <c r="G30" s="85"/>
    </row>
    <row r="31" spans="1:7" x14ac:dyDescent="0.2">
      <c r="A31" s="196" t="s">
        <v>415</v>
      </c>
      <c r="B31" s="82">
        <f>SUM(B32:B40)</f>
        <v>0</v>
      </c>
      <c r="C31" s="82">
        <f>SUM(C32:C40)</f>
        <v>0</v>
      </c>
      <c r="D31" s="82">
        <f>SUM(D32:D40)</f>
        <v>0</v>
      </c>
      <c r="E31" s="82">
        <f>SUM(E32:E40)</f>
        <v>0</v>
      </c>
      <c r="F31" s="82">
        <f>SUM(F32:F40)</f>
        <v>0</v>
      </c>
      <c r="G31" s="82">
        <f>D31-E31</f>
        <v>0</v>
      </c>
    </row>
    <row r="32" spans="1:7" x14ac:dyDescent="0.2">
      <c r="A32" s="198" t="s">
        <v>414</v>
      </c>
      <c r="B32" s="85"/>
      <c r="C32" s="85"/>
      <c r="D32" s="85">
        <f>B32+C32</f>
        <v>0</v>
      </c>
      <c r="E32" s="85"/>
      <c r="F32" s="85"/>
      <c r="G32" s="85">
        <f>D32-E32</f>
        <v>0</v>
      </c>
    </row>
    <row r="33" spans="1:7" x14ac:dyDescent="0.2">
      <c r="A33" s="198" t="s">
        <v>413</v>
      </c>
      <c r="B33" s="85"/>
      <c r="C33" s="85"/>
      <c r="D33" s="85">
        <f>B33+C33</f>
        <v>0</v>
      </c>
      <c r="E33" s="85"/>
      <c r="F33" s="85"/>
      <c r="G33" s="85">
        <f>D33-E33</f>
        <v>0</v>
      </c>
    </row>
    <row r="34" spans="1:7" x14ac:dyDescent="0.2">
      <c r="A34" s="198" t="s">
        <v>412</v>
      </c>
      <c r="B34" s="85"/>
      <c r="C34" s="85"/>
      <c r="D34" s="85">
        <f>B34+C34</f>
        <v>0</v>
      </c>
      <c r="E34" s="85"/>
      <c r="F34" s="85"/>
      <c r="G34" s="85">
        <f>D34-E34</f>
        <v>0</v>
      </c>
    </row>
    <row r="35" spans="1:7" x14ac:dyDescent="0.2">
      <c r="A35" s="198" t="s">
        <v>411</v>
      </c>
      <c r="B35" s="85"/>
      <c r="C35" s="85"/>
      <c r="D35" s="85">
        <f>B35+C35</f>
        <v>0</v>
      </c>
      <c r="E35" s="85"/>
      <c r="F35" s="85"/>
      <c r="G35" s="85">
        <f>D35-E35</f>
        <v>0</v>
      </c>
    </row>
    <row r="36" spans="1:7" x14ac:dyDescent="0.2">
      <c r="A36" s="198" t="s">
        <v>410</v>
      </c>
      <c r="B36" s="85"/>
      <c r="C36" s="85"/>
      <c r="D36" s="85">
        <f>B36+C36</f>
        <v>0</v>
      </c>
      <c r="E36" s="85"/>
      <c r="F36" s="85"/>
      <c r="G36" s="85">
        <f>D36-E36</f>
        <v>0</v>
      </c>
    </row>
    <row r="37" spans="1:7" x14ac:dyDescent="0.2">
      <c r="A37" s="198" t="s">
        <v>409</v>
      </c>
      <c r="B37" s="85"/>
      <c r="C37" s="85"/>
      <c r="D37" s="85">
        <f>B37+C37</f>
        <v>0</v>
      </c>
      <c r="E37" s="85"/>
      <c r="F37" s="85"/>
      <c r="G37" s="85">
        <f>D37-E37</f>
        <v>0</v>
      </c>
    </row>
    <row r="38" spans="1:7" x14ac:dyDescent="0.2">
      <c r="A38" s="198" t="s">
        <v>408</v>
      </c>
      <c r="B38" s="85"/>
      <c r="C38" s="85"/>
      <c r="D38" s="85">
        <f>B38+C38</f>
        <v>0</v>
      </c>
      <c r="E38" s="85"/>
      <c r="F38" s="85"/>
      <c r="G38" s="85">
        <f>D38-E38</f>
        <v>0</v>
      </c>
    </row>
    <row r="39" spans="1:7" x14ac:dyDescent="0.2">
      <c r="A39" s="198" t="s">
        <v>407</v>
      </c>
      <c r="B39" s="85"/>
      <c r="C39" s="85"/>
      <c r="D39" s="85">
        <f>B39+C39</f>
        <v>0</v>
      </c>
      <c r="E39" s="85"/>
      <c r="F39" s="85"/>
      <c r="G39" s="85">
        <f>D39-E39</f>
        <v>0</v>
      </c>
    </row>
    <row r="40" spans="1:7" x14ac:dyDescent="0.2">
      <c r="A40" s="198" t="s">
        <v>406</v>
      </c>
      <c r="B40" s="85"/>
      <c r="C40" s="85"/>
      <c r="D40" s="85">
        <f>B40+C40</f>
        <v>0</v>
      </c>
      <c r="E40" s="85"/>
      <c r="F40" s="85"/>
      <c r="G40" s="85">
        <f>D40-E40</f>
        <v>0</v>
      </c>
    </row>
    <row r="41" spans="1:7" x14ac:dyDescent="0.2">
      <c r="A41" s="197"/>
      <c r="B41" s="85"/>
      <c r="C41" s="85"/>
      <c r="D41" s="85"/>
      <c r="E41" s="85"/>
      <c r="F41" s="85"/>
      <c r="G41" s="85"/>
    </row>
    <row r="42" spans="1:7" x14ac:dyDescent="0.2">
      <c r="A42" s="196" t="s">
        <v>405</v>
      </c>
      <c r="B42" s="82">
        <f>SUM(B43:B46)</f>
        <v>0</v>
      </c>
      <c r="C42" s="82">
        <f>SUM(C43:C46)</f>
        <v>0</v>
      </c>
      <c r="D42" s="82">
        <f>SUM(D43:D46)</f>
        <v>0</v>
      </c>
      <c r="E42" s="82">
        <f>SUM(E43:E46)</f>
        <v>0</v>
      </c>
      <c r="F42" s="82">
        <f>SUM(F43:F46)</f>
        <v>0</v>
      </c>
      <c r="G42" s="82">
        <f>D42-E42</f>
        <v>0</v>
      </c>
    </row>
    <row r="43" spans="1:7" x14ac:dyDescent="0.2">
      <c r="A43" s="198" t="s">
        <v>404</v>
      </c>
      <c r="B43" s="85"/>
      <c r="C43" s="85"/>
      <c r="D43" s="85">
        <f>B43+C43</f>
        <v>0</v>
      </c>
      <c r="E43" s="85"/>
      <c r="F43" s="85"/>
      <c r="G43" s="85">
        <f>D43-E43</f>
        <v>0</v>
      </c>
    </row>
    <row r="44" spans="1:7" ht="25.5" x14ac:dyDescent="0.2">
      <c r="A44" s="8" t="s">
        <v>403</v>
      </c>
      <c r="B44" s="85"/>
      <c r="C44" s="85"/>
      <c r="D44" s="85">
        <f>B44+C44</f>
        <v>0</v>
      </c>
      <c r="E44" s="85"/>
      <c r="F44" s="85"/>
      <c r="G44" s="85">
        <f>D44-E44</f>
        <v>0</v>
      </c>
    </row>
    <row r="45" spans="1:7" x14ac:dyDescent="0.2">
      <c r="A45" s="198" t="s">
        <v>402</v>
      </c>
      <c r="B45" s="85"/>
      <c r="C45" s="85"/>
      <c r="D45" s="85">
        <f>B45+C45</f>
        <v>0</v>
      </c>
      <c r="E45" s="85"/>
      <c r="F45" s="85"/>
      <c r="G45" s="85">
        <f>D45-E45</f>
        <v>0</v>
      </c>
    </row>
    <row r="46" spans="1:7" x14ac:dyDescent="0.2">
      <c r="A46" s="198" t="s">
        <v>401</v>
      </c>
      <c r="B46" s="85"/>
      <c r="C46" s="85"/>
      <c r="D46" s="85">
        <f>B46+C46</f>
        <v>0</v>
      </c>
      <c r="E46" s="85"/>
      <c r="F46" s="85"/>
      <c r="G46" s="85">
        <f>D46-E46</f>
        <v>0</v>
      </c>
    </row>
    <row r="47" spans="1:7" x14ac:dyDescent="0.2">
      <c r="A47" s="197"/>
      <c r="B47" s="85"/>
      <c r="C47" s="85"/>
      <c r="D47" s="85"/>
      <c r="E47" s="85"/>
      <c r="F47" s="85"/>
      <c r="G47" s="85"/>
    </row>
    <row r="48" spans="1:7" x14ac:dyDescent="0.2">
      <c r="A48" s="196" t="s">
        <v>433</v>
      </c>
      <c r="B48" s="82">
        <f>B49+B59+B68+B79</f>
        <v>253504681</v>
      </c>
      <c r="C48" s="82">
        <f>C49+C59+C68+C79</f>
        <v>-85019699.780000001</v>
      </c>
      <c r="D48" s="82">
        <f>D49+D59+D68+D79</f>
        <v>168484981.22</v>
      </c>
      <c r="E48" s="82">
        <f>E49+E59+E68+E79</f>
        <v>58287522</v>
      </c>
      <c r="F48" s="82">
        <f>F49+F59+F68+F79</f>
        <v>58287522.82</v>
      </c>
      <c r="G48" s="82">
        <f>D48-E48</f>
        <v>110197459.22</v>
      </c>
    </row>
    <row r="49" spans="1:7" x14ac:dyDescent="0.2">
      <c r="A49" s="196" t="s">
        <v>432</v>
      </c>
      <c r="B49" s="82">
        <f>SUM(B50:B57)</f>
        <v>0</v>
      </c>
      <c r="C49" s="82">
        <f>SUM(C50:C57)</f>
        <v>0</v>
      </c>
      <c r="D49" s="82">
        <f>SUM(D50:D57)</f>
        <v>0</v>
      </c>
      <c r="E49" s="82">
        <f>SUM(E50:E57)</f>
        <v>0</v>
      </c>
      <c r="F49" s="82">
        <f>SUM(F50:F57)</f>
        <v>0</v>
      </c>
      <c r="G49" s="82">
        <f>D49-E49</f>
        <v>0</v>
      </c>
    </row>
    <row r="50" spans="1:7" x14ac:dyDescent="0.2">
      <c r="A50" s="198" t="s">
        <v>431</v>
      </c>
      <c r="B50" s="85"/>
      <c r="C50" s="85"/>
      <c r="D50" s="85">
        <f>B50+C50</f>
        <v>0</v>
      </c>
      <c r="E50" s="85"/>
      <c r="F50" s="85"/>
      <c r="G50" s="85">
        <f>D50-E50</f>
        <v>0</v>
      </c>
    </row>
    <row r="51" spans="1:7" x14ac:dyDescent="0.2">
      <c r="A51" s="198" t="s">
        <v>430</v>
      </c>
      <c r="B51" s="85"/>
      <c r="C51" s="85"/>
      <c r="D51" s="85">
        <f>B51+C51</f>
        <v>0</v>
      </c>
      <c r="E51" s="85"/>
      <c r="F51" s="85"/>
      <c r="G51" s="85">
        <f>D51-E51</f>
        <v>0</v>
      </c>
    </row>
    <row r="52" spans="1:7" x14ac:dyDescent="0.2">
      <c r="A52" s="198" t="s">
        <v>429</v>
      </c>
      <c r="B52" s="85"/>
      <c r="C52" s="85"/>
      <c r="D52" s="85">
        <f>B52+C52</f>
        <v>0</v>
      </c>
      <c r="E52" s="85"/>
      <c r="F52" s="85"/>
      <c r="G52" s="85">
        <f>D52-E52</f>
        <v>0</v>
      </c>
    </row>
    <row r="53" spans="1:7" x14ac:dyDescent="0.2">
      <c r="A53" s="198" t="s">
        <v>428</v>
      </c>
      <c r="B53" s="85"/>
      <c r="C53" s="85"/>
      <c r="D53" s="85">
        <f>B53+C53</f>
        <v>0</v>
      </c>
      <c r="E53" s="85"/>
      <c r="F53" s="85"/>
      <c r="G53" s="85">
        <f>D53-E53</f>
        <v>0</v>
      </c>
    </row>
    <row r="54" spans="1:7" x14ac:dyDescent="0.2">
      <c r="A54" s="198" t="s">
        <v>427</v>
      </c>
      <c r="B54" s="85"/>
      <c r="C54" s="85"/>
      <c r="D54" s="85">
        <f>B54+C54</f>
        <v>0</v>
      </c>
      <c r="E54" s="85"/>
      <c r="F54" s="85"/>
      <c r="G54" s="85">
        <f>D54-E54</f>
        <v>0</v>
      </c>
    </row>
    <row r="55" spans="1:7" x14ac:dyDescent="0.2">
      <c r="A55" s="198" t="s">
        <v>426</v>
      </c>
      <c r="B55" s="85"/>
      <c r="C55" s="85"/>
      <c r="D55" s="85">
        <f>B55+C55</f>
        <v>0</v>
      </c>
      <c r="E55" s="85"/>
      <c r="F55" s="85"/>
      <c r="G55" s="85">
        <f>D55-E55</f>
        <v>0</v>
      </c>
    </row>
    <row r="56" spans="1:7" x14ac:dyDescent="0.2">
      <c r="A56" s="198" t="s">
        <v>425</v>
      </c>
      <c r="B56" s="85"/>
      <c r="C56" s="85"/>
      <c r="D56" s="85">
        <f>B56+C56</f>
        <v>0</v>
      </c>
      <c r="E56" s="85"/>
      <c r="F56" s="85"/>
      <c r="G56" s="85">
        <f>D56-E56</f>
        <v>0</v>
      </c>
    </row>
    <row r="57" spans="1:7" x14ac:dyDescent="0.2">
      <c r="A57" s="198" t="s">
        <v>424</v>
      </c>
      <c r="B57" s="85"/>
      <c r="C57" s="85"/>
      <c r="D57" s="85">
        <f>B57+C57</f>
        <v>0</v>
      </c>
      <c r="E57" s="85"/>
      <c r="F57" s="85"/>
      <c r="G57" s="85">
        <f>D57-E57</f>
        <v>0</v>
      </c>
    </row>
    <row r="58" spans="1:7" x14ac:dyDescent="0.2">
      <c r="A58" s="197"/>
      <c r="B58" s="85"/>
      <c r="C58" s="85"/>
      <c r="D58" s="85"/>
      <c r="E58" s="85"/>
      <c r="F58" s="85"/>
      <c r="G58" s="85"/>
    </row>
    <row r="59" spans="1:7" x14ac:dyDescent="0.2">
      <c r="A59" s="196" t="s">
        <v>423</v>
      </c>
      <c r="B59" s="82">
        <f>SUM(B60:B66)</f>
        <v>253504681</v>
      </c>
      <c r="C59" s="82">
        <f>SUM(C60:C66)</f>
        <v>-85019699.780000001</v>
      </c>
      <c r="D59" s="82">
        <f>SUM(D60:D66)</f>
        <v>168484981.22</v>
      </c>
      <c r="E59" s="82">
        <f>SUM(E60:E66)</f>
        <v>58287522</v>
      </c>
      <c r="F59" s="82">
        <f>SUM(F60:F66)</f>
        <v>58287522.82</v>
      </c>
      <c r="G59" s="82">
        <f>D59-E59</f>
        <v>110197459.22</v>
      </c>
    </row>
    <row r="60" spans="1:7" x14ac:dyDescent="0.2">
      <c r="A60" s="198" t="s">
        <v>422</v>
      </c>
      <c r="B60" s="85"/>
      <c r="C60" s="85"/>
      <c r="D60" s="85">
        <f>B60+C60</f>
        <v>0</v>
      </c>
      <c r="E60" s="85"/>
      <c r="F60" s="85"/>
      <c r="G60" s="85">
        <f>D60-E60</f>
        <v>0</v>
      </c>
    </row>
    <row r="61" spans="1:7" x14ac:dyDescent="0.2">
      <c r="A61" s="198" t="s">
        <v>421</v>
      </c>
      <c r="B61" s="85"/>
      <c r="C61" s="85"/>
      <c r="D61" s="85">
        <f>B61+C61</f>
        <v>0</v>
      </c>
      <c r="E61" s="85"/>
      <c r="F61" s="85"/>
      <c r="G61" s="85">
        <f>D61-E61</f>
        <v>0</v>
      </c>
    </row>
    <row r="62" spans="1:7" x14ac:dyDescent="0.2">
      <c r="A62" s="198" t="s">
        <v>420</v>
      </c>
      <c r="B62" s="85"/>
      <c r="C62" s="85"/>
      <c r="D62" s="85">
        <f>B62+C62</f>
        <v>0</v>
      </c>
      <c r="E62" s="85"/>
      <c r="F62" s="85"/>
      <c r="G62" s="85">
        <f>D62-E62</f>
        <v>0</v>
      </c>
    </row>
    <row r="63" spans="1:7" x14ac:dyDescent="0.2">
      <c r="A63" s="198" t="s">
        <v>419</v>
      </c>
      <c r="B63" s="85"/>
      <c r="C63" s="85"/>
      <c r="D63" s="85">
        <f>B63+C63</f>
        <v>0</v>
      </c>
      <c r="E63" s="85"/>
      <c r="F63" s="85"/>
      <c r="G63" s="85">
        <f>D63-E63</f>
        <v>0</v>
      </c>
    </row>
    <row r="64" spans="1:7" x14ac:dyDescent="0.2">
      <c r="A64" s="198" t="s">
        <v>418</v>
      </c>
      <c r="B64" s="85">
        <v>253504681</v>
      </c>
      <c r="C64" s="85">
        <v>-85019699.780000001</v>
      </c>
      <c r="D64" s="85">
        <f>B64+C64</f>
        <v>168484981.22</v>
      </c>
      <c r="E64" s="85">
        <v>58287522</v>
      </c>
      <c r="F64" s="85">
        <v>58287522.82</v>
      </c>
      <c r="G64" s="85">
        <f>D64-E64</f>
        <v>110197459.22</v>
      </c>
    </row>
    <row r="65" spans="1:7" x14ac:dyDescent="0.2">
      <c r="A65" s="198" t="s">
        <v>417</v>
      </c>
      <c r="B65" s="85"/>
      <c r="C65" s="85"/>
      <c r="D65" s="85">
        <f>B65+C65</f>
        <v>0</v>
      </c>
      <c r="E65" s="85"/>
      <c r="F65" s="85"/>
      <c r="G65" s="85">
        <f>D65-E65</f>
        <v>0</v>
      </c>
    </row>
    <row r="66" spans="1:7" x14ac:dyDescent="0.2">
      <c r="A66" s="198" t="s">
        <v>416</v>
      </c>
      <c r="B66" s="85"/>
      <c r="C66" s="85"/>
      <c r="D66" s="85">
        <f>B66+C66</f>
        <v>0</v>
      </c>
      <c r="E66" s="85"/>
      <c r="F66" s="85"/>
      <c r="G66" s="85">
        <f>D66-E66</f>
        <v>0</v>
      </c>
    </row>
    <row r="67" spans="1:7" x14ac:dyDescent="0.2">
      <c r="A67" s="197"/>
      <c r="B67" s="85"/>
      <c r="C67" s="85"/>
      <c r="D67" s="85"/>
      <c r="E67" s="85"/>
      <c r="F67" s="85"/>
      <c r="G67" s="85"/>
    </row>
    <row r="68" spans="1:7" x14ac:dyDescent="0.2">
      <c r="A68" s="196" t="s">
        <v>415</v>
      </c>
      <c r="B68" s="82">
        <f>SUM(B69:B77)</f>
        <v>0</v>
      </c>
      <c r="C68" s="82">
        <f>SUM(C69:C77)</f>
        <v>0</v>
      </c>
      <c r="D68" s="82">
        <f>SUM(D69:D77)</f>
        <v>0</v>
      </c>
      <c r="E68" s="82">
        <f>SUM(E69:E77)</f>
        <v>0</v>
      </c>
      <c r="F68" s="82">
        <f>SUM(F69:F77)</f>
        <v>0</v>
      </c>
      <c r="G68" s="82">
        <f>D68-E68</f>
        <v>0</v>
      </c>
    </row>
    <row r="69" spans="1:7" x14ac:dyDescent="0.2">
      <c r="A69" s="198" t="s">
        <v>414</v>
      </c>
      <c r="B69" s="85"/>
      <c r="C69" s="85"/>
      <c r="D69" s="85">
        <f>B69+C69</f>
        <v>0</v>
      </c>
      <c r="E69" s="85"/>
      <c r="F69" s="85"/>
      <c r="G69" s="85">
        <f>D69-E69</f>
        <v>0</v>
      </c>
    </row>
    <row r="70" spans="1:7" x14ac:dyDescent="0.2">
      <c r="A70" s="198" t="s">
        <v>413</v>
      </c>
      <c r="B70" s="85"/>
      <c r="C70" s="85"/>
      <c r="D70" s="85">
        <f>B70+C70</f>
        <v>0</v>
      </c>
      <c r="E70" s="85"/>
      <c r="F70" s="85"/>
      <c r="G70" s="85">
        <f>D70-E70</f>
        <v>0</v>
      </c>
    </row>
    <row r="71" spans="1:7" x14ac:dyDescent="0.2">
      <c r="A71" s="198" t="s">
        <v>412</v>
      </c>
      <c r="B71" s="85"/>
      <c r="C71" s="85"/>
      <c r="D71" s="85">
        <f>B71+C71</f>
        <v>0</v>
      </c>
      <c r="E71" s="85"/>
      <c r="F71" s="85"/>
      <c r="G71" s="85">
        <f>D71-E71</f>
        <v>0</v>
      </c>
    </row>
    <row r="72" spans="1:7" x14ac:dyDescent="0.2">
      <c r="A72" s="198" t="s">
        <v>411</v>
      </c>
      <c r="B72" s="85"/>
      <c r="C72" s="85"/>
      <c r="D72" s="85">
        <f>B72+C72</f>
        <v>0</v>
      </c>
      <c r="E72" s="85"/>
      <c r="F72" s="85"/>
      <c r="G72" s="85">
        <f>D72-E72</f>
        <v>0</v>
      </c>
    </row>
    <row r="73" spans="1:7" x14ac:dyDescent="0.2">
      <c r="A73" s="198" t="s">
        <v>410</v>
      </c>
      <c r="B73" s="85"/>
      <c r="C73" s="85"/>
      <c r="D73" s="85">
        <f>B73+C73</f>
        <v>0</v>
      </c>
      <c r="E73" s="85"/>
      <c r="F73" s="85"/>
      <c r="G73" s="85">
        <f>D73-E73</f>
        <v>0</v>
      </c>
    </row>
    <row r="74" spans="1:7" x14ac:dyDescent="0.2">
      <c r="A74" s="198" t="s">
        <v>409</v>
      </c>
      <c r="B74" s="85"/>
      <c r="C74" s="85"/>
      <c r="D74" s="85">
        <f>B74+C74</f>
        <v>0</v>
      </c>
      <c r="E74" s="85"/>
      <c r="F74" s="85"/>
      <c r="G74" s="85">
        <f>D74-E74</f>
        <v>0</v>
      </c>
    </row>
    <row r="75" spans="1:7" x14ac:dyDescent="0.2">
      <c r="A75" s="198" t="s">
        <v>408</v>
      </c>
      <c r="B75" s="85"/>
      <c r="C75" s="85"/>
      <c r="D75" s="85">
        <f>B75+C75</f>
        <v>0</v>
      </c>
      <c r="E75" s="85"/>
      <c r="F75" s="85"/>
      <c r="G75" s="85">
        <f>D75-E75</f>
        <v>0</v>
      </c>
    </row>
    <row r="76" spans="1:7" x14ac:dyDescent="0.2">
      <c r="A76" s="198" t="s">
        <v>407</v>
      </c>
      <c r="B76" s="85"/>
      <c r="C76" s="85"/>
      <c r="D76" s="85">
        <f>B76+C76</f>
        <v>0</v>
      </c>
      <c r="E76" s="85"/>
      <c r="F76" s="85"/>
      <c r="G76" s="85">
        <f>D76-E76</f>
        <v>0</v>
      </c>
    </row>
    <row r="77" spans="1:7" x14ac:dyDescent="0.2">
      <c r="A77" s="200" t="s">
        <v>406</v>
      </c>
      <c r="B77" s="199"/>
      <c r="C77" s="199"/>
      <c r="D77" s="199">
        <f>B77+C77</f>
        <v>0</v>
      </c>
      <c r="E77" s="199"/>
      <c r="F77" s="199"/>
      <c r="G77" s="199">
        <f>D77-E77</f>
        <v>0</v>
      </c>
    </row>
    <row r="78" spans="1:7" x14ac:dyDescent="0.2">
      <c r="A78" s="197"/>
      <c r="B78" s="85"/>
      <c r="C78" s="85"/>
      <c r="D78" s="85"/>
      <c r="E78" s="85"/>
      <c r="F78" s="85"/>
      <c r="G78" s="85"/>
    </row>
    <row r="79" spans="1:7" x14ac:dyDescent="0.2">
      <c r="A79" s="196" t="s">
        <v>405</v>
      </c>
      <c r="B79" s="82">
        <f>SUM(B80:B83)</f>
        <v>0</v>
      </c>
      <c r="C79" s="82">
        <f>SUM(C80:C83)</f>
        <v>0</v>
      </c>
      <c r="D79" s="82">
        <f>SUM(D80:D83)</f>
        <v>0</v>
      </c>
      <c r="E79" s="82">
        <f>SUM(E80:E83)</f>
        <v>0</v>
      </c>
      <c r="F79" s="82">
        <f>SUM(F80:F83)</f>
        <v>0</v>
      </c>
      <c r="G79" s="82">
        <f>D79-E79</f>
        <v>0</v>
      </c>
    </row>
    <row r="80" spans="1:7" x14ac:dyDescent="0.2">
      <c r="A80" s="198" t="s">
        <v>404</v>
      </c>
      <c r="B80" s="85"/>
      <c r="C80" s="85"/>
      <c r="D80" s="85">
        <f>B80+C80</f>
        <v>0</v>
      </c>
      <c r="E80" s="85"/>
      <c r="F80" s="85"/>
      <c r="G80" s="85">
        <f>D80-E80</f>
        <v>0</v>
      </c>
    </row>
    <row r="81" spans="1:7" ht="25.5" x14ac:dyDescent="0.2">
      <c r="A81" s="8" t="s">
        <v>403</v>
      </c>
      <c r="B81" s="85"/>
      <c r="C81" s="85"/>
      <c r="D81" s="85">
        <f>B81+C81</f>
        <v>0</v>
      </c>
      <c r="E81" s="85"/>
      <c r="F81" s="85"/>
      <c r="G81" s="85">
        <f>D81-E81</f>
        <v>0</v>
      </c>
    </row>
    <row r="82" spans="1:7" x14ac:dyDescent="0.2">
      <c r="A82" s="198" t="s">
        <v>402</v>
      </c>
      <c r="B82" s="85"/>
      <c r="C82" s="85"/>
      <c r="D82" s="85">
        <f>B82+C82</f>
        <v>0</v>
      </c>
      <c r="E82" s="85"/>
      <c r="F82" s="85"/>
      <c r="G82" s="85">
        <f>D82-E82</f>
        <v>0</v>
      </c>
    </row>
    <row r="83" spans="1:7" x14ac:dyDescent="0.2">
      <c r="A83" s="198" t="s">
        <v>401</v>
      </c>
      <c r="B83" s="85"/>
      <c r="C83" s="85"/>
      <c r="D83" s="85">
        <f>B83+C83</f>
        <v>0</v>
      </c>
      <c r="E83" s="85"/>
      <c r="F83" s="85"/>
      <c r="G83" s="85">
        <f>D83-E83</f>
        <v>0</v>
      </c>
    </row>
    <row r="84" spans="1:7" x14ac:dyDescent="0.2">
      <c r="A84" s="197"/>
      <c r="B84" s="85"/>
      <c r="C84" s="85"/>
      <c r="D84" s="85"/>
      <c r="E84" s="85"/>
      <c r="F84" s="85"/>
      <c r="G84" s="85"/>
    </row>
    <row r="85" spans="1:7" x14ac:dyDescent="0.2">
      <c r="A85" s="196" t="s">
        <v>313</v>
      </c>
      <c r="B85" s="82">
        <f>B11+B48</f>
        <v>264094556</v>
      </c>
      <c r="C85" s="82">
        <f>C11+C48</f>
        <v>-83959244.290000007</v>
      </c>
      <c r="D85" s="82">
        <f>D11+D48</f>
        <v>180135311.71000001</v>
      </c>
      <c r="E85" s="82">
        <f>E11+E48</f>
        <v>65330477.509999998</v>
      </c>
      <c r="F85" s="82">
        <f>F11+F48</f>
        <v>65319990.32</v>
      </c>
      <c r="G85" s="82">
        <f>G11+G48</f>
        <v>114804834.2</v>
      </c>
    </row>
    <row r="86" spans="1:7" ht="13.5" thickBot="1" x14ac:dyDescent="0.25">
      <c r="A86" s="195"/>
      <c r="B86" s="194"/>
      <c r="C86" s="194"/>
      <c r="D86" s="194"/>
      <c r="E86" s="194"/>
      <c r="F86" s="194"/>
      <c r="G86" s="194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DA435-80D4-4887-BAC0-9DFA248467C5}">
  <sheetPr>
    <pageSetUpPr fitToPage="1"/>
  </sheetPr>
  <dimension ref="A1:H33"/>
  <sheetViews>
    <sheetView tabSelected="1" topLeftCell="B1" workbookViewId="0">
      <pane ySplit="8" topLeftCell="A9" activePane="bottomLeft" state="frozen"/>
      <selection pane="bottomLeft" activeCell="B31" sqref="B31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28" t="s">
        <v>120</v>
      </c>
      <c r="C2" s="29"/>
      <c r="D2" s="29"/>
      <c r="E2" s="29"/>
      <c r="F2" s="29"/>
      <c r="G2" s="29"/>
      <c r="H2" s="178"/>
    </row>
    <row r="3" spans="2:8" x14ac:dyDescent="0.2">
      <c r="B3" s="126" t="s">
        <v>394</v>
      </c>
      <c r="C3" s="211"/>
      <c r="D3" s="211"/>
      <c r="E3" s="211"/>
      <c r="F3" s="211"/>
      <c r="G3" s="211"/>
      <c r="H3" s="177"/>
    </row>
    <row r="4" spans="2:8" x14ac:dyDescent="0.2">
      <c r="B4" s="126" t="s">
        <v>450</v>
      </c>
      <c r="C4" s="211"/>
      <c r="D4" s="211"/>
      <c r="E4" s="211"/>
      <c r="F4" s="211"/>
      <c r="G4" s="211"/>
      <c r="H4" s="177"/>
    </row>
    <row r="5" spans="2:8" x14ac:dyDescent="0.2">
      <c r="B5" s="126" t="s">
        <v>173</v>
      </c>
      <c r="C5" s="211"/>
      <c r="D5" s="211"/>
      <c r="E5" s="211"/>
      <c r="F5" s="211"/>
      <c r="G5" s="211"/>
      <c r="H5" s="177"/>
    </row>
    <row r="6" spans="2:8" ht="13.5" thickBot="1" x14ac:dyDescent="0.25">
      <c r="B6" s="123" t="s">
        <v>1</v>
      </c>
      <c r="C6" s="122"/>
      <c r="D6" s="122"/>
      <c r="E6" s="122"/>
      <c r="F6" s="122"/>
      <c r="G6" s="122"/>
      <c r="H6" s="176"/>
    </row>
    <row r="7" spans="2:8" ht="13.5" thickBot="1" x14ac:dyDescent="0.25">
      <c r="B7" s="150" t="s">
        <v>2</v>
      </c>
      <c r="C7" s="190" t="s">
        <v>392</v>
      </c>
      <c r="D7" s="189"/>
      <c r="E7" s="189"/>
      <c r="F7" s="189"/>
      <c r="G7" s="188"/>
      <c r="H7" s="118" t="s">
        <v>391</v>
      </c>
    </row>
    <row r="8" spans="2:8" ht="26.25" thickBot="1" x14ac:dyDescent="0.25">
      <c r="B8" s="147"/>
      <c r="C8" s="27" t="s">
        <v>242</v>
      </c>
      <c r="D8" s="27" t="s">
        <v>390</v>
      </c>
      <c r="E8" s="27" t="s">
        <v>389</v>
      </c>
      <c r="F8" s="27" t="s">
        <v>449</v>
      </c>
      <c r="G8" s="27" t="s">
        <v>210</v>
      </c>
      <c r="H8" s="116"/>
    </row>
    <row r="9" spans="2:8" x14ac:dyDescent="0.2">
      <c r="B9" s="208" t="s">
        <v>448</v>
      </c>
      <c r="C9" s="185">
        <f>C10+C11+C12+C15+C16+C19</f>
        <v>8949862</v>
      </c>
      <c r="D9" s="185">
        <f>D10+D11+D12+D15+D16+D19</f>
        <v>168833</v>
      </c>
      <c r="E9" s="185">
        <f>E10+E11+E12+E15+E16+E19</f>
        <v>9118695</v>
      </c>
      <c r="F9" s="185">
        <f>F10+F11+F12+F15+F16+F19</f>
        <v>5927833</v>
      </c>
      <c r="G9" s="185">
        <f>G10+G11+G12+G15+G16+G19</f>
        <v>5927833</v>
      </c>
      <c r="H9" s="180">
        <f>E9-F9</f>
        <v>3190862</v>
      </c>
    </row>
    <row r="10" spans="2:8" ht="20.25" customHeight="1" x14ac:dyDescent="0.2">
      <c r="B10" s="209" t="s">
        <v>446</v>
      </c>
      <c r="C10" s="185">
        <v>8949862</v>
      </c>
      <c r="D10" s="180">
        <v>168833</v>
      </c>
      <c r="E10" s="7">
        <f>C10+D10</f>
        <v>9118695</v>
      </c>
      <c r="F10" s="180">
        <v>5927833</v>
      </c>
      <c r="G10" s="180">
        <v>5927833</v>
      </c>
      <c r="H10" s="7">
        <f>E10-F10</f>
        <v>3190862</v>
      </c>
    </row>
    <row r="11" spans="2:8" x14ac:dyDescent="0.2">
      <c r="B11" s="209" t="s">
        <v>445</v>
      </c>
      <c r="C11" s="185"/>
      <c r="D11" s="180"/>
      <c r="E11" s="7">
        <f>C11+D11</f>
        <v>0</v>
      </c>
      <c r="F11" s="180"/>
      <c r="G11" s="180"/>
      <c r="H11" s="7">
        <f>E11-F11</f>
        <v>0</v>
      </c>
    </row>
    <row r="12" spans="2:8" x14ac:dyDescent="0.2">
      <c r="B12" s="209" t="s">
        <v>444</v>
      </c>
      <c r="C12" s="184">
        <f>SUM(C13:C14)</f>
        <v>0</v>
      </c>
      <c r="D12" s="184">
        <f>SUM(D13:D14)</f>
        <v>0</v>
      </c>
      <c r="E12" s="184">
        <f>SUM(E13:E14)</f>
        <v>0</v>
      </c>
      <c r="F12" s="184">
        <f>SUM(F13:F14)</f>
        <v>0</v>
      </c>
      <c r="G12" s="184">
        <f>SUM(G13:G14)</f>
        <v>0</v>
      </c>
      <c r="H12" s="7">
        <f>E12-F12</f>
        <v>0</v>
      </c>
    </row>
    <row r="13" spans="2:8" x14ac:dyDescent="0.2">
      <c r="B13" s="210" t="s">
        <v>443</v>
      </c>
      <c r="C13" s="185"/>
      <c r="D13" s="180"/>
      <c r="E13" s="7">
        <f>C13+D13</f>
        <v>0</v>
      </c>
      <c r="F13" s="180"/>
      <c r="G13" s="180"/>
      <c r="H13" s="7">
        <f>E13-F13</f>
        <v>0</v>
      </c>
    </row>
    <row r="14" spans="2:8" x14ac:dyDescent="0.2">
      <c r="B14" s="210" t="s">
        <v>442</v>
      </c>
      <c r="C14" s="185"/>
      <c r="D14" s="180"/>
      <c r="E14" s="7">
        <f>C14+D14</f>
        <v>0</v>
      </c>
      <c r="F14" s="180"/>
      <c r="G14" s="180"/>
      <c r="H14" s="7">
        <f>E14-F14</f>
        <v>0</v>
      </c>
    </row>
    <row r="15" spans="2:8" x14ac:dyDescent="0.2">
      <c r="B15" s="209" t="s">
        <v>441</v>
      </c>
      <c r="C15" s="185"/>
      <c r="D15" s="180"/>
      <c r="E15" s="7">
        <f>C15+D15</f>
        <v>0</v>
      </c>
      <c r="F15" s="180"/>
      <c r="G15" s="180"/>
      <c r="H15" s="7">
        <f>E15-F15</f>
        <v>0</v>
      </c>
    </row>
    <row r="16" spans="2:8" ht="25.5" x14ac:dyDescent="0.2">
      <c r="B16" s="209" t="s">
        <v>440</v>
      </c>
      <c r="C16" s="184">
        <f>C17+C18</f>
        <v>0</v>
      </c>
      <c r="D16" s="184">
        <f>D17+D18</f>
        <v>0</v>
      </c>
      <c r="E16" s="184">
        <f>E17+E18</f>
        <v>0</v>
      </c>
      <c r="F16" s="184">
        <f>F17+F18</f>
        <v>0</v>
      </c>
      <c r="G16" s="184">
        <f>G17+G18</f>
        <v>0</v>
      </c>
      <c r="H16" s="7">
        <f>E16-F16</f>
        <v>0</v>
      </c>
    </row>
    <row r="17" spans="2:8" x14ac:dyDescent="0.2">
      <c r="B17" s="210" t="s">
        <v>439</v>
      </c>
      <c r="C17" s="185"/>
      <c r="D17" s="180"/>
      <c r="E17" s="7">
        <f>C17+D17</f>
        <v>0</v>
      </c>
      <c r="F17" s="180"/>
      <c r="G17" s="180"/>
      <c r="H17" s="7">
        <f>E17-F17</f>
        <v>0</v>
      </c>
    </row>
    <row r="18" spans="2:8" x14ac:dyDescent="0.2">
      <c r="B18" s="210" t="s">
        <v>438</v>
      </c>
      <c r="C18" s="185"/>
      <c r="D18" s="180"/>
      <c r="E18" s="7">
        <f>C18+D18</f>
        <v>0</v>
      </c>
      <c r="F18" s="180"/>
      <c r="G18" s="180"/>
      <c r="H18" s="7">
        <f>E18-F18</f>
        <v>0</v>
      </c>
    </row>
    <row r="19" spans="2:8" x14ac:dyDescent="0.2">
      <c r="B19" s="209" t="s">
        <v>437</v>
      </c>
      <c r="C19" s="185"/>
      <c r="D19" s="180"/>
      <c r="E19" s="7">
        <f>C19+D19</f>
        <v>0</v>
      </c>
      <c r="F19" s="180"/>
      <c r="G19" s="180"/>
      <c r="H19" s="7">
        <f>E19-F19</f>
        <v>0</v>
      </c>
    </row>
    <row r="20" spans="2:8" x14ac:dyDescent="0.2">
      <c r="B20" s="209"/>
      <c r="C20" s="185"/>
      <c r="D20" s="180"/>
      <c r="E20" s="180"/>
      <c r="F20" s="180"/>
      <c r="G20" s="180"/>
      <c r="H20" s="7"/>
    </row>
    <row r="21" spans="2:8" x14ac:dyDescent="0.2">
      <c r="B21" s="208" t="s">
        <v>447</v>
      </c>
      <c r="C21" s="185">
        <f>C22+C23+C24+C27+C28+C31</f>
        <v>0</v>
      </c>
      <c r="D21" s="185">
        <f>D22+D23+D24+D27+D28+D31</f>
        <v>0</v>
      </c>
      <c r="E21" s="185">
        <f>E22+E23+E24+E27+E28+E31</f>
        <v>0</v>
      </c>
      <c r="F21" s="185">
        <f>F22+F23+F24+F27+F28+F31</f>
        <v>0</v>
      </c>
      <c r="G21" s="185">
        <f>G22+G23+G24+G27+G28+G31</f>
        <v>0</v>
      </c>
      <c r="H21" s="180">
        <f>E21-F21</f>
        <v>0</v>
      </c>
    </row>
    <row r="22" spans="2:8" ht="18.75" customHeight="1" x14ac:dyDescent="0.2">
      <c r="B22" s="209" t="s">
        <v>446</v>
      </c>
      <c r="C22" s="185"/>
      <c r="D22" s="180"/>
      <c r="E22" s="7">
        <f>C22+D22</f>
        <v>0</v>
      </c>
      <c r="F22" s="180"/>
      <c r="G22" s="180"/>
      <c r="H22" s="7">
        <f>E22-F22</f>
        <v>0</v>
      </c>
    </row>
    <row r="23" spans="2:8" x14ac:dyDescent="0.2">
      <c r="B23" s="209" t="s">
        <v>445</v>
      </c>
      <c r="C23" s="185"/>
      <c r="D23" s="180"/>
      <c r="E23" s="7">
        <f>C23+D23</f>
        <v>0</v>
      </c>
      <c r="F23" s="180"/>
      <c r="G23" s="180"/>
      <c r="H23" s="7">
        <f>E23-F23</f>
        <v>0</v>
      </c>
    </row>
    <row r="24" spans="2:8" x14ac:dyDescent="0.2">
      <c r="B24" s="209" t="s">
        <v>444</v>
      </c>
      <c r="C24" s="184">
        <f>SUM(C25:C26)</f>
        <v>0</v>
      </c>
      <c r="D24" s="184">
        <f>SUM(D25:D26)</f>
        <v>0</v>
      </c>
      <c r="E24" s="184">
        <f>SUM(E25:E26)</f>
        <v>0</v>
      </c>
      <c r="F24" s="184">
        <f>SUM(F25:F26)</f>
        <v>0</v>
      </c>
      <c r="G24" s="184">
        <f>SUM(G25:G26)</f>
        <v>0</v>
      </c>
      <c r="H24" s="7">
        <f>E24-F24</f>
        <v>0</v>
      </c>
    </row>
    <row r="25" spans="2:8" x14ac:dyDescent="0.2">
      <c r="B25" s="210" t="s">
        <v>443</v>
      </c>
      <c r="C25" s="185"/>
      <c r="D25" s="180"/>
      <c r="E25" s="7">
        <f>C25+D25</f>
        <v>0</v>
      </c>
      <c r="F25" s="180"/>
      <c r="G25" s="180"/>
      <c r="H25" s="7">
        <f>E25-F25</f>
        <v>0</v>
      </c>
    </row>
    <row r="26" spans="2:8" x14ac:dyDescent="0.2">
      <c r="B26" s="210" t="s">
        <v>442</v>
      </c>
      <c r="C26" s="185"/>
      <c r="D26" s="180"/>
      <c r="E26" s="7">
        <f>C26+D26</f>
        <v>0</v>
      </c>
      <c r="F26" s="180"/>
      <c r="G26" s="180"/>
      <c r="H26" s="7">
        <f>E26-F26</f>
        <v>0</v>
      </c>
    </row>
    <row r="27" spans="2:8" x14ac:dyDescent="0.2">
      <c r="B27" s="209" t="s">
        <v>441</v>
      </c>
      <c r="C27" s="185"/>
      <c r="D27" s="180"/>
      <c r="E27" s="7">
        <f>C27+D27</f>
        <v>0</v>
      </c>
      <c r="F27" s="180"/>
      <c r="G27" s="180"/>
      <c r="H27" s="7">
        <f>E27-F27</f>
        <v>0</v>
      </c>
    </row>
    <row r="28" spans="2:8" ht="25.5" x14ac:dyDescent="0.2">
      <c r="B28" s="209" t="s">
        <v>440</v>
      </c>
      <c r="C28" s="184">
        <f>C29+C30</f>
        <v>0</v>
      </c>
      <c r="D28" s="184">
        <f>D29+D30</f>
        <v>0</v>
      </c>
      <c r="E28" s="184">
        <f>E29+E30</f>
        <v>0</v>
      </c>
      <c r="F28" s="184">
        <f>F29+F30</f>
        <v>0</v>
      </c>
      <c r="G28" s="184">
        <f>G29+G30</f>
        <v>0</v>
      </c>
      <c r="H28" s="7">
        <f>E28-F28</f>
        <v>0</v>
      </c>
    </row>
    <row r="29" spans="2:8" x14ac:dyDescent="0.2">
      <c r="B29" s="210" t="s">
        <v>439</v>
      </c>
      <c r="C29" s="185"/>
      <c r="D29" s="180"/>
      <c r="E29" s="7">
        <f>C29+D29</f>
        <v>0</v>
      </c>
      <c r="F29" s="180"/>
      <c r="G29" s="180"/>
      <c r="H29" s="7">
        <f>E29-F29</f>
        <v>0</v>
      </c>
    </row>
    <row r="30" spans="2:8" x14ac:dyDescent="0.2">
      <c r="B30" s="210" t="s">
        <v>438</v>
      </c>
      <c r="C30" s="185"/>
      <c r="D30" s="180"/>
      <c r="E30" s="7">
        <f>C30+D30</f>
        <v>0</v>
      </c>
      <c r="F30" s="180"/>
      <c r="G30" s="180"/>
      <c r="H30" s="7">
        <f>E30-F30</f>
        <v>0</v>
      </c>
    </row>
    <row r="31" spans="2:8" x14ac:dyDescent="0.2">
      <c r="B31" s="209" t="s">
        <v>437</v>
      </c>
      <c r="C31" s="185"/>
      <c r="D31" s="180"/>
      <c r="E31" s="7">
        <f>C31+D31</f>
        <v>0</v>
      </c>
      <c r="F31" s="180"/>
      <c r="G31" s="180"/>
      <c r="H31" s="7">
        <f>E31-F31</f>
        <v>0</v>
      </c>
    </row>
    <row r="32" spans="2:8" x14ac:dyDescent="0.2">
      <c r="B32" s="208" t="s">
        <v>436</v>
      </c>
      <c r="C32" s="185">
        <f>C9+C21</f>
        <v>8949862</v>
      </c>
      <c r="D32" s="185">
        <f>D9+D21</f>
        <v>168833</v>
      </c>
      <c r="E32" s="185">
        <f>E9+E21</f>
        <v>9118695</v>
      </c>
      <c r="F32" s="185">
        <f>F9+F21</f>
        <v>5927833</v>
      </c>
      <c r="G32" s="185">
        <f>G9+G21</f>
        <v>5927833</v>
      </c>
      <c r="H32" s="185">
        <f>H9+H21</f>
        <v>3190862</v>
      </c>
    </row>
    <row r="33" spans="2:8" ht="13.5" thickBot="1" x14ac:dyDescent="0.25">
      <c r="B33" s="207"/>
      <c r="C33" s="206"/>
      <c r="D33" s="205"/>
      <c r="E33" s="205"/>
      <c r="F33" s="205"/>
      <c r="G33" s="205"/>
      <c r="H33" s="205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Marlen</cp:lastModifiedBy>
  <cp:lastPrinted>2021-10-08T15:18:02Z</cp:lastPrinted>
  <dcterms:created xsi:type="dcterms:W3CDTF">2016-10-11T18:36:49Z</dcterms:created>
  <dcterms:modified xsi:type="dcterms:W3CDTF">2021-10-20T15:15:30Z</dcterms:modified>
</cp:coreProperties>
</file>