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TCyA\"/>
    </mc:Choice>
  </mc:AlternateContent>
  <xr:revisionPtr revIDLastSave="0" documentId="10_ncr:8100000_{373E5A33-FEF0-4521-B5C7-680B5B45FCBB}" xr6:coauthVersionLast="32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2" l="1"/>
  <c r="C8" i="12"/>
  <c r="D11" i="12"/>
  <c r="D12" i="12"/>
  <c r="D13" i="12"/>
  <c r="D14" i="12"/>
  <c r="D16" i="12"/>
  <c r="D17" i="12"/>
  <c r="D18" i="12"/>
  <c r="D19" i="12"/>
  <c r="D20" i="12"/>
  <c r="D21" i="12"/>
  <c r="D10" i="12"/>
  <c r="E53" i="11"/>
  <c r="E51" i="11"/>
  <c r="G28" i="11"/>
  <c r="E29" i="11"/>
  <c r="E30" i="11"/>
  <c r="E31" i="11"/>
  <c r="E32" i="11"/>
  <c r="E33" i="11"/>
  <c r="E34" i="11"/>
  <c r="E35" i="11"/>
  <c r="E36" i="11"/>
  <c r="E28" i="11"/>
  <c r="G22" i="11"/>
  <c r="E19" i="11"/>
  <c r="E20" i="11"/>
  <c r="E21" i="11"/>
  <c r="H21" i="11" s="1"/>
  <c r="E22" i="11"/>
  <c r="E23" i="11"/>
  <c r="E24" i="11"/>
  <c r="E25" i="11"/>
  <c r="E26" i="11"/>
  <c r="E18" i="11"/>
  <c r="E13" i="11"/>
  <c r="E14" i="11"/>
  <c r="E11" i="11"/>
  <c r="E12" i="11"/>
  <c r="E10" i="11"/>
  <c r="E27" i="11" l="1"/>
  <c r="E17" i="11"/>
  <c r="B60" i="1"/>
  <c r="F18" i="1"/>
  <c r="E18" i="1"/>
  <c r="G20" i="12" l="1"/>
  <c r="G24" i="11"/>
  <c r="G23" i="11"/>
  <c r="G18" i="11"/>
  <c r="G14" i="12" l="1"/>
  <c r="G32" i="11"/>
  <c r="G10" i="11"/>
  <c r="B8" i="1"/>
  <c r="D53" i="9"/>
  <c r="D61" i="9" s="1"/>
  <c r="E53" i="9"/>
  <c r="G11" i="12"/>
  <c r="G10" i="12"/>
  <c r="D8" i="12"/>
  <c r="E8" i="12"/>
  <c r="B8" i="12"/>
  <c r="B35" i="12" s="1"/>
  <c r="G47" i="11" l="1"/>
  <c r="G11" i="11"/>
  <c r="G12" i="11"/>
  <c r="G13" i="11"/>
  <c r="G15" i="11"/>
  <c r="G16" i="11"/>
  <c r="G19" i="11"/>
  <c r="G20" i="11"/>
  <c r="G21" i="11"/>
  <c r="G25" i="11"/>
  <c r="G29" i="11"/>
  <c r="G30" i="11"/>
  <c r="G33" i="11"/>
  <c r="G34" i="11"/>
  <c r="G35" i="11"/>
  <c r="F9" i="11"/>
  <c r="D9" i="11"/>
  <c r="C9" i="11"/>
  <c r="H11" i="11"/>
  <c r="H12" i="11"/>
  <c r="H13" i="11"/>
  <c r="H14" i="11"/>
  <c r="E15" i="11"/>
  <c r="H15" i="11" s="1"/>
  <c r="E16" i="11"/>
  <c r="H16" i="11" s="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E8" i="1"/>
  <c r="E46" i="1" s="1"/>
  <c r="E9" i="11" l="1"/>
  <c r="H10" i="11"/>
  <c r="G27" i="11"/>
  <c r="G17" i="11"/>
  <c r="G9" i="11"/>
  <c r="G21" i="12"/>
  <c r="F47" i="11"/>
  <c r="F37" i="11"/>
  <c r="C9" i="9"/>
  <c r="F68" i="1"/>
  <c r="F79" i="1" s="1"/>
  <c r="E68" i="1"/>
  <c r="E79" i="1" s="1"/>
  <c r="C60" i="1"/>
  <c r="F8" i="1"/>
  <c r="F46" i="1" s="1"/>
  <c r="H9" i="11" l="1"/>
  <c r="G8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E47" i="11" s="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8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D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E61" i="9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J17" i="5" s="1"/>
  <c r="K7" i="5"/>
  <c r="B7" i="5"/>
  <c r="G19" i="3"/>
  <c r="C16" i="1"/>
  <c r="C46" i="1" s="1"/>
  <c r="B24" i="1"/>
  <c r="B16" i="1"/>
  <c r="F8" i="13" l="1"/>
  <c r="F82" i="13" s="1"/>
  <c r="I37" i="10"/>
  <c r="G74" i="10"/>
  <c r="G8" i="12"/>
  <c r="E37" i="11"/>
  <c r="E8" i="11" s="1"/>
  <c r="E159" i="11" s="1"/>
  <c r="C8" i="11"/>
  <c r="C159" i="11" s="1"/>
  <c r="K17" i="5"/>
  <c r="C17" i="5"/>
  <c r="E43" i="10"/>
  <c r="E74" i="10" s="1"/>
  <c r="H28" i="11"/>
  <c r="H27" i="11" s="1"/>
  <c r="D22" i="9"/>
  <c r="H57" i="11"/>
  <c r="H43" i="10"/>
  <c r="H74" i="10" s="1"/>
  <c r="I17" i="10"/>
  <c r="E46" i="9"/>
  <c r="C61" i="9"/>
  <c r="I30" i="10"/>
  <c r="I39" i="10"/>
  <c r="E31" i="14"/>
  <c r="F59" i="1"/>
  <c r="F81" i="1" s="1"/>
  <c r="E59" i="1"/>
  <c r="E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G159" i="11"/>
  <c r="H61" i="11"/>
  <c r="E22" i="9"/>
  <c r="E33" i="9" s="1"/>
  <c r="D24" i="9"/>
  <c r="D33" i="9" s="1"/>
  <c r="C22" i="9"/>
  <c r="C23" i="9" s="1"/>
  <c r="C24" i="9" s="1"/>
  <c r="C33" i="9" s="1"/>
  <c r="H37" i="11" l="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<sst xmlns="http://schemas.openxmlformats.org/spreadsheetml/2006/main" count="648" uniqueCount="441">
  <si>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</si>
  <si>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</si>
  <si>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</si>
  <si>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</si>
  <si>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</si>
  <si>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</si>
  <si>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</si>
  <si>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</si>
  <si>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</si>
  <si>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</si>
  <si>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</si>
  <si>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</si>
  <si>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</si>
  <si>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</si>
  <si>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</si>
  <si>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</si>
  <si>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</si>
  <si>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</si>
  <si>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</si>
  <si>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</si>
  <si>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</si>
  <si>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</si>
  <si>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</si>
  <si>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</si>
  <si>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</si>
  <si>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</si>
  <si>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</si>
  <si>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</si>
  <si>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</si>
  <si>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</si>
  <si>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</si>
  <si>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</si>
  <si>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</si>
  <si>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</si>
  <si>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</si>
  <si>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</si>
  <si>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</si>
  <si>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</si>
  <si>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</si>
  <si>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</si>
  <si>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</si>
  <si>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</si>
  <si>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</si>
  <si>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</si>
  <si>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</si>
  <si>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</si>
  <si>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</si>
  <si>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</si>
  <si>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</si>
  <si>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</si>
  <si>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</si>
  <si>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</si>
  <si>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</si>
  <si>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</si>
  <si>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</si>
  <si>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</si>
  <si>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</si>
  <si>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</si>
  <si>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</si>
  <si>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</si>
  <si>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</si>
  <si>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</si>
  <si>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</si>
  <si>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</si>
  <si>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</si>
  <si>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</si>
  <si>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</si>
  <si>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</si>
  <si>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</si>
  <si>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</si>
  <si>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</si>
  <si>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</si>
  <si>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</si>
  <si>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</si>
  <si>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</si>
  <si>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</si>
  <si>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</si>
  <si>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</si>
  <si>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</si>
  <si>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</si>
  <si>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</si>
  <si>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</si>
  <si>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</si>
  <si>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</si>
  <si>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</si>
  <si>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</si>
  <si>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</si>
  <si>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</si>
  <si>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</si>
  <si>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</si>
  <si>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</si>
  <si>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</si>
  <si>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</si>
  <si>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</si>
  <si>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</si>
  <si>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</si>
  <si>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</si>
  <si>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</si>
  <si>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</si>
  <si>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</si>
  <si>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</si>
  <si>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</si>
  <si>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</si>
  <si>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</si>
  <si>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</si>
  <si>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</si>
  <si>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</si>
  <si>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</si>
  <si>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</si>
  <si>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</si>
  <si>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</si>
  <si>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</si>
  <si>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</si>
  <si>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</si>
  <si>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</si>
  <si>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</si>
  <si>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</si>
  <si>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</si>
  <si>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</si>
  <si>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</si>
  <si>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</si>
  <si>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</si>
  <si>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</si>
  <si>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</si>
  <si>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</si>
  <si>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</si>
  <si>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</si>
  <si>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</si>
  <si>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</si>
  <si>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</si>
  <si>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</si>
  <si>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</si>
  <si>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</si>
  <si>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</si>
  <si>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</si>
  <si>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</si>
  <si>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</si>
  <si>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</si>
  <si>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</si>
  <si>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</si>
  <si>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</si>
  <si>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</si>
  <si>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</si>
  <si>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</si>
  <si>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</si>
  <si>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</si>
  <si>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</si>
  <si>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</si>
  <si>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</si>
  <si>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</si>
  <si>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</si>
  <si>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</si>
  <si>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</si>
  <si>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</si>
  <si>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</si>
  <si>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</si>
  <si>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</si>
  <si>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</si>
  <si>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</si>
  <si>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</si>
  <si>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</si>
  <si>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</si>
  <si>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</si>
  <si>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</si>
  <si>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</si>
  <si>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</si>
  <si>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</si>
  <si>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</si>
  <si>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</si>
  <si>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</si>
  <si>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</si>
  <si>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</si>
  <si>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</si>
  <si>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</si>
  <si>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</si>
  <si>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</si>
  <si>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</si>
  <si>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</si>
  <si>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</si>
  <si>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</si>
  <si>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</si>
  <si>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</si>
  <si>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</si>
  <si>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</si>
  <si>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</si>
  <si>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</si>
  <si>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</si>
  <si>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</si>
  <si>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</si>
  <si>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</si>
  <si>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</si>
  <si>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</si>
  <si>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</si>
  <si>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</si>
  <si>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</si>
  <si>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</si>
  <si>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</si>
  <si>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</si>
  <si>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</si>
  <si>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</si>
  <si>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</si>
  <si>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</si>
  <si>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</si>
  <si>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</si>
  <si>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</si>
  <si>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</si>
  <si>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</si>
  <si>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</si>
  <si>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</si>
  <si>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</si>
  <si>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</si>
  <si>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</si>
  <si>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</si>
  <si>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</si>
  <si>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</si>
  <si>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</si>
  <si>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</si>
  <si>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</si>
  <si>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</si>
  <si>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</si>
  <si>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</si>
  <si>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</si>
  <si>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</si>
  <si>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</si>
  <si>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</si>
  <si>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</si>
  <si>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</si>
  <si>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</si>
  <si>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</si>
  <si>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</si>
  <si>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</si>
  <si>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</si>
  <si>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</si>
  <si>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</si>
  <si>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</si>
  <si>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</si>
  <si>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</si>
  <si>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</si>
  <si>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</si>
  <si>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</si>
  <si>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</si>
  <si>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</si>
  <si>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</si>
  <si>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</si>
  <si>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</si>
  <si>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</si>
  <si>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</si>
  <si>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</si>
  <si>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</si>
  <si>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</si>
  <si>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</si>
  <si>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</si>
  <si>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</si>
  <si>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</si>
  <si>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</si>
  <si>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</si>
  <si>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</si>
  <si>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</si>
  <si>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</si>
  <si>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</si>
  <si>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</si>
  <si>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</si>
  <si>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</si>
  <si>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</si>
  <si>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</si>
  <si>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</si>
  <si>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</si>
  <si>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</si>
  <si>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</si>
  <si>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</si>
  <si>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</si>
  <si>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</si>
  <si>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</si>
  <si>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</si>
  <si>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</si>
  <si>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</si>
  <si>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</si>
  <si>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</si>
  <si>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</si>
  <si>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</si>
  <si>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</si>
  <si>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</si>
  <si>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</si>
  <si>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</si>
  <si>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</si>
  <si>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</si>
  <si>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</si>
  <si>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</si>
  <si>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</si>
  <si>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</si>
  <si>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</si>
  <si>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</si>
  <si>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</si>
  <si>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</si>
  <si>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</si>
  <si>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</si>
  <si>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</si>
  <si>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</si>
  <si>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</si>
  <si>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</si>
  <si>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</si>
  <si>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</si>
  <si>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</si>
  <si>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</si>
  <si>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</si>
  <si>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</si>
  <si>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</si>
  <si>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</si>
  <si>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</si>
  <si>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</si>
  <si>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</si>
  <si>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</si>
  <si>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</si>
  <si>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</si>
  <si>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</si>
  <si>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</si>
  <si>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</si>
  <si>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</si>
  <si>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</si>
  <si>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</si>
  <si>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</si>
  <si>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</si>
  <si>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</si>
  <si>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</si>
  <si>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</si>
  <si>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</si>
  <si>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</si>
  <si>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</si>
  <si>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</si>
  <si>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</si>
  <si>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</si>
  <si>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</si>
  <si>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</si>
  <si>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</si>
  <si>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</si>
  <si>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</si>
  <si>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</si>
  <si>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</si>
  <si>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</si>
  <si>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</si>
  <si>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</si>
  <si>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</si>
  <si>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</si>
  <si>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</si>
  <si>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</si>
  <si>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</si>
  <si>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</si>
  <si>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</si>
  <si>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</si>
  <si>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</si>
  <si>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</si>
  <si>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</si>
  <si>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</si>
  <si>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</si>
  <si>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</si>
  <si>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</si>
  <si>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</si>
  <si>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</si>
  <si>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</si>
  <si>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</si>
  <si>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</si>
  <si>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</si>
  <si>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</si>
  <si>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</si>
  <si>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</si>
  <si>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</si>
  <si>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</si>
  <si>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</si>
  <si>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</si>
  <si>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</si>
  <si>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</si>
  <si>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</si>
  <si>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</si>
  <si>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</si>
  <si>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</si>
  <si>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</si>
  <si>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</si>
  <si>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</si>
  <si>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</si>
  <si>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</si>
  <si>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</si>
  <si>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</si>
  <si>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</si>
  <si>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</si>
  <si>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</si>
  <si>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</si>
  <si>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</si>
  <si>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</si>
  <si>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</si>
  <si>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</si>
  <si>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</si>
  <si>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</si>
  <si>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</si>
  <si>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</si>
  <si>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</si>
  <si>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</si>
  <si>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</si>
  <si>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</si>
  <si>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</si>
  <si>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</si>
  <si>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</si>
  <si>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</si>
  <si>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</si>
  <si>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</si>
  <si>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</si>
  <si>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</si>
  <si>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</si>
  <si>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</si>
  <si>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</si>
  <si>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</si>
  <si>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</si>
  <si>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</si>
  <si>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</si>
  <si>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</si>
  <si>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</si>
  <si>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</si>
  <si>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</si>
  <si>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</si>
  <si>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</si>
  <si>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</si>
  <si>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</si>
  <si>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</si>
  <si>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</si>
  <si>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</si>
  <si>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</si>
  <si>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</si>
  <si>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</si>
  <si>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</si>
  <si>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</si>
  <si>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</si>
  <si>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al 31 de Diciembre de 2019 (d)</t>
  </si>
  <si>
    <t>2021 (d)</t>
  </si>
  <si>
    <t>31 de diciembre de 2020 (e)</t>
  </si>
  <si>
    <t>31 de diciembre de 2020 €</t>
  </si>
  <si>
    <t>L. Transparencia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</si>
  <si>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</si>
  <si>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</si>
  <si>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– l)</t>
  </si>
  <si>
    <t>Del 1 de Enero al 31 de Diciembre de 2021</t>
  </si>
  <si>
    <t>Del 1 de Enero al 31 de Diciembre  de 2021</t>
  </si>
  <si>
    <t>Al 31 de Diciembre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</si>
</sst>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Fill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24" sqref="A2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5" t="s">
        <v>415</v>
      </c>
      <c r="B1" s="136"/>
      <c r="C1" s="136"/>
      <c r="D1" s="136"/>
      <c r="E1" s="136"/>
      <c r="F1" s="137"/>
    </row>
    <row r="2" spans="1:6" x14ac:dyDescent="0.25">
      <c r="A2" s="138" t="s">
        <v>0</v>
      </c>
      <c r="B2" s="139"/>
      <c r="C2" s="139"/>
      <c r="D2" s="139"/>
      <c r="E2" s="139"/>
      <c r="F2" s="140"/>
    </row>
    <row r="3" spans="1:6" x14ac:dyDescent="0.25">
      <c r="A3" s="138" t="s">
        <v>440</v>
      </c>
      <c r="B3" s="139"/>
      <c r="C3" s="139"/>
      <c r="D3" s="139"/>
      <c r="E3" s="139"/>
      <c r="F3" s="140"/>
    </row>
    <row r="4" spans="1:6" ht="15.75" thickBot="1" x14ac:dyDescent="0.3">
      <c r="A4" s="141" t="s">
        <v>1</v>
      </c>
      <c r="B4" s="142"/>
      <c r="C4" s="142"/>
      <c r="D4" s="142"/>
      <c r="E4" s="142"/>
      <c r="F4" s="143"/>
    </row>
    <row r="5" spans="1:6" ht="27.75" thickBot="1" x14ac:dyDescent="0.3">
      <c r="A5" s="17" t="s">
        <v>2</v>
      </c>
      <c r="B5" s="18" t="s">
        <v>431</v>
      </c>
      <c r="C5" s="18" t="s">
        <v>432</v>
      </c>
      <c r="D5" s="19" t="s">
        <v>2</v>
      </c>
      <c r="E5" s="18" t="s">
        <v>431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SUM(B9:B15)</f>
        <v>580835</v>
      </c>
      <c r="C8" s="61">
        <v>531811</v>
      </c>
      <c r="D8" s="7" t="s">
        <v>8</v>
      </c>
      <c r="E8" s="61">
        <f>SUM(E9:E17)</f>
        <v>452021</v>
      </c>
      <c r="F8" s="61">
        <f>SUM(F9:F17)</f>
        <v>504629.57</v>
      </c>
    </row>
    <row r="9" spans="1:6" x14ac:dyDescent="0.25">
      <c r="A9" s="8" t="s">
        <v>9</v>
      </c>
      <c r="B9" s="61">
        <v>0</v>
      </c>
      <c r="C9" s="61">
        <v>20115</v>
      </c>
      <c r="D9" s="7" t="s">
        <v>10</v>
      </c>
      <c r="E9" s="61">
        <v>0</v>
      </c>
      <c r="F9" s="61">
        <v>2240</v>
      </c>
    </row>
    <row r="10" spans="1:6" x14ac:dyDescent="0.25">
      <c r="A10" s="8" t="s">
        <v>11</v>
      </c>
      <c r="B10" s="61">
        <v>580835</v>
      </c>
      <c r="C10" s="61">
        <v>511696</v>
      </c>
      <c r="D10" s="7" t="s">
        <v>12</v>
      </c>
      <c r="E10" s="61">
        <v>0</v>
      </c>
      <c r="F10" s="61">
        <v>46865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452021</v>
      </c>
      <c r="F15" s="61">
        <v>455524.57</v>
      </c>
    </row>
    <row r="16" spans="1:6" ht="18" x14ac:dyDescent="0.25">
      <c r="A16" s="20" t="s">
        <v>23</v>
      </c>
      <c r="B16" s="61">
        <f>SUM(B17:B23)</f>
        <v>1</v>
      </c>
      <c r="C16" s="61">
        <f>SUM(C17:C23)</f>
        <v>1616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100</v>
      </c>
      <c r="F18" s="61">
        <f>+F19+F20+F21</f>
        <v>2081.35</v>
      </c>
    </row>
    <row r="19" spans="1:6" x14ac:dyDescent="0.25">
      <c r="A19" s="8" t="s">
        <v>29</v>
      </c>
      <c r="B19" s="61">
        <v>1</v>
      </c>
      <c r="C19" s="61">
        <v>1616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100</v>
      </c>
      <c r="F21" s="61">
        <v>2081.35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1</v>
      </c>
      <c r="C24" s="61">
        <f>SUM(C25:C29)</f>
        <v>310.88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1</v>
      </c>
      <c r="C25" s="61">
        <v>310.88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580837</v>
      </c>
      <c r="C46" s="61">
        <f>C8+C16+C24+C30+C36+C37+C40</f>
        <v>533737.88</v>
      </c>
      <c r="D46" s="14" t="s">
        <v>82</v>
      </c>
      <c r="E46" s="61">
        <f>+E8+E18+E22+E25+E26+E30+E37+E41</f>
        <v>452121</v>
      </c>
      <c r="F46" s="61">
        <f>+F8+F18+F22+F25+F26+F30+F37+F41</f>
        <v>506710.92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5215824</v>
      </c>
      <c r="C53" s="61">
        <v>4252325.8499999996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-3331763</v>
      </c>
      <c r="C55" s="61">
        <v>-3006844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452121</v>
      </c>
      <c r="F59" s="61">
        <f>+F46+F57</f>
        <v>506710.92</v>
      </c>
    </row>
    <row r="60" spans="1:6" ht="18" x14ac:dyDescent="0.25">
      <c r="A60" s="16" t="s">
        <v>102</v>
      </c>
      <c r="B60" s="61">
        <f>+B50+B51+B52+B53+B54+B55+B56+B57+B58</f>
        <v>2014061</v>
      </c>
      <c r="C60" s="61">
        <f>+C50+C51+C52+C53+C54+C55+C56+C57+C58</f>
        <v>1375481.8499999996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2594898</v>
      </c>
      <c r="C62" s="61">
        <f>+C46+C60</f>
        <v>1909219.7299999995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5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316439</v>
      </c>
      <c r="F68" s="61">
        <f>+F69+F70</f>
        <v>-423829.29000000004</v>
      </c>
    </row>
    <row r="69" spans="1:6" x14ac:dyDescent="0.25">
      <c r="A69" s="8"/>
      <c r="B69" s="7"/>
      <c r="C69" s="7"/>
      <c r="D69" s="7" t="s">
        <v>110</v>
      </c>
      <c r="E69" s="61">
        <v>760383</v>
      </c>
      <c r="F69" s="61">
        <v>-266117.34000000003</v>
      </c>
    </row>
    <row r="70" spans="1:6" x14ac:dyDescent="0.25">
      <c r="A70" s="8"/>
      <c r="B70" s="7"/>
      <c r="C70" s="7"/>
      <c r="D70" s="7" t="s">
        <v>111</v>
      </c>
      <c r="E70" s="61">
        <v>-443944</v>
      </c>
      <c r="F70" s="61">
        <v>-157711.95000000001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2142777</v>
      </c>
      <c r="F79" s="61">
        <f>+F63+F68+F75</f>
        <v>1402508.71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2594898</v>
      </c>
      <c r="F81" s="61">
        <f>+F79+F59</f>
        <v>1909219.63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K30"/>
  <sheetViews>
    <sheetView tabSelected="1" zoomScale="110" zoomScaleNormal="110" workbookViewId="0">
      <selection activeCell="A30" sqref="A30:B30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6"/>
    </row>
    <row r="2" spans="1:9" ht="15.75" thickBot="1" x14ac:dyDescent="0.3">
      <c r="A2" s="157" t="s">
        <v>120</v>
      </c>
      <c r="B2" s="158"/>
      <c r="C2" s="158"/>
      <c r="D2" s="158"/>
      <c r="E2" s="158"/>
      <c r="F2" s="158"/>
      <c r="G2" s="158"/>
      <c r="H2" s="158"/>
      <c r="I2" s="159"/>
    </row>
    <row r="3" spans="1:9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0" t="s">
        <v>121</v>
      </c>
      <c r="B5" s="161"/>
      <c r="C5" s="98" t="s">
        <v>122</v>
      </c>
      <c r="D5" s="162" t="s">
        <v>123</v>
      </c>
      <c r="E5" s="162" t="s">
        <v>124</v>
      </c>
      <c r="F5" s="162" t="s">
        <v>125</v>
      </c>
      <c r="G5" s="98" t="s">
        <v>126</v>
      </c>
      <c r="H5" s="162" t="s">
        <v>128</v>
      </c>
      <c r="I5" s="162" t="s">
        <v>129</v>
      </c>
    </row>
    <row r="6" spans="1:9" ht="36.75" customHeight="1" thickBot="1" x14ac:dyDescent="0.3">
      <c r="A6" s="141"/>
      <c r="B6" s="143"/>
      <c r="C6" s="91" t="s">
        <v>430</v>
      </c>
      <c r="D6" s="163"/>
      <c r="E6" s="163"/>
      <c r="F6" s="163"/>
      <c r="G6" s="91" t="s">
        <v>127</v>
      </c>
      <c r="H6" s="163"/>
      <c r="I6" s="163"/>
    </row>
    <row r="7" spans="1:9" x14ac:dyDescent="0.25">
      <c r="A7" s="152"/>
      <c r="B7" s="153"/>
      <c r="C7" s="1"/>
      <c r="D7" s="1"/>
      <c r="E7" s="1"/>
      <c r="F7" s="1"/>
      <c r="G7" s="1"/>
      <c r="H7" s="1"/>
      <c r="I7" s="1"/>
    </row>
    <row r="8" spans="1:9" x14ac:dyDescent="0.25">
      <c r="A8" s="144" t="s">
        <v>130</v>
      </c>
      <c r="B8" s="145"/>
      <c r="C8" s="88">
        <f>C9+C13</f>
        <v>0</v>
      </c>
      <c r="D8" s="88">
        <f t="shared" ref="D8:H8" si="0">D9+D13</f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>I13+I9</f>
        <v>0</v>
      </c>
    </row>
    <row r="9" spans="1:9" x14ac:dyDescent="0.25">
      <c r="A9" s="144" t="s">
        <v>131</v>
      </c>
      <c r="B9" s="145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4" t="s">
        <v>135</v>
      </c>
      <c r="B13" s="145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11" x14ac:dyDescent="0.25">
      <c r="A17" s="144" t="s">
        <v>139</v>
      </c>
      <c r="B17" s="145"/>
      <c r="C17" s="61">
        <v>506710.93</v>
      </c>
      <c r="D17" s="89">
        <v>0</v>
      </c>
      <c r="E17" s="89">
        <v>0</v>
      </c>
      <c r="F17" s="89">
        <v>0</v>
      </c>
      <c r="G17" s="89">
        <v>452122</v>
      </c>
      <c r="H17" s="89">
        <v>0</v>
      </c>
      <c r="I17" s="89">
        <v>0</v>
      </c>
      <c r="J17" s="63"/>
      <c r="K17" s="63"/>
    </row>
    <row r="18" spans="1:11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11" ht="16.5" customHeight="1" x14ac:dyDescent="0.25">
      <c r="A19" s="144" t="s">
        <v>140</v>
      </c>
      <c r="B19" s="145"/>
      <c r="C19" s="88">
        <f>C8+C17</f>
        <v>506710.93</v>
      </c>
      <c r="D19" s="88">
        <f t="shared" ref="D19:H19" si="1">D8+D17</f>
        <v>0</v>
      </c>
      <c r="E19" s="88">
        <f t="shared" si="1"/>
        <v>0</v>
      </c>
      <c r="F19" s="88">
        <f t="shared" si="1"/>
        <v>0</v>
      </c>
      <c r="G19" s="88">
        <f t="shared" si="1"/>
        <v>452122</v>
      </c>
      <c r="H19" s="88">
        <f t="shared" si="1"/>
        <v>0</v>
      </c>
      <c r="I19" s="88">
        <f>I8+I17</f>
        <v>0</v>
      </c>
    </row>
    <row r="20" spans="1:11" x14ac:dyDescent="0.25">
      <c r="A20" s="144"/>
      <c r="B20" s="145"/>
      <c r="C20" s="88"/>
      <c r="D20" s="88"/>
      <c r="E20" s="88"/>
      <c r="F20" s="88"/>
      <c r="G20" s="88"/>
      <c r="H20" s="88"/>
      <c r="I20" s="88"/>
    </row>
    <row r="21" spans="1:11" ht="16.5" customHeight="1" x14ac:dyDescent="0.25">
      <c r="A21" s="144" t="s">
        <v>416</v>
      </c>
      <c r="B21" s="145"/>
      <c r="C21" s="88">
        <f>C22+C23+C24</f>
        <v>0</v>
      </c>
      <c r="D21" s="88">
        <f t="shared" ref="D21:G21" si="2">D22+D23+D24</f>
        <v>0</v>
      </c>
      <c r="E21" s="88">
        <f t="shared" si="2"/>
        <v>0</v>
      </c>
      <c r="F21" s="88">
        <f t="shared" si="2"/>
        <v>0</v>
      </c>
      <c r="G21" s="88">
        <f t="shared" si="2"/>
        <v>0</v>
      </c>
      <c r="H21" s="88">
        <f>H22+H23+H24</f>
        <v>0</v>
      </c>
      <c r="I21" s="88">
        <f>I22+I23+I24</f>
        <v>0</v>
      </c>
    </row>
    <row r="22" spans="1:11" x14ac:dyDescent="0.25">
      <c r="A22" s="146" t="s">
        <v>141</v>
      </c>
      <c r="B22" s="147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11" x14ac:dyDescent="0.25">
      <c r="A23" s="146" t="s">
        <v>142</v>
      </c>
      <c r="B23" s="147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11" x14ac:dyDescent="0.25">
      <c r="A24" s="146" t="s">
        <v>143</v>
      </c>
      <c r="B24" s="147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11" x14ac:dyDescent="0.25">
      <c r="A25" s="150"/>
      <c r="B25" s="151"/>
      <c r="C25" s="87"/>
      <c r="D25" s="87"/>
      <c r="E25" s="87"/>
      <c r="F25" s="87"/>
      <c r="G25" s="87"/>
      <c r="H25" s="87"/>
      <c r="I25" s="87"/>
    </row>
    <row r="26" spans="1:11" ht="16.5" customHeight="1" x14ac:dyDescent="0.25">
      <c r="A26" s="144" t="s">
        <v>144</v>
      </c>
      <c r="B26" s="145"/>
      <c r="C26" s="88">
        <f>C27+C28+C29</f>
        <v>0</v>
      </c>
      <c r="D26" s="88">
        <f t="shared" ref="D26" si="3">D27+D28+D29</f>
        <v>0</v>
      </c>
      <c r="E26" s="88">
        <f t="shared" ref="E26" si="4">E27+E28+E29</f>
        <v>0</v>
      </c>
      <c r="F26" s="88">
        <f t="shared" ref="F26" si="5">F27+F28+F29</f>
        <v>0</v>
      </c>
      <c r="G26" s="88">
        <f t="shared" ref="G26" si="6">G27+G28+G29</f>
        <v>0</v>
      </c>
      <c r="H26" s="88">
        <f>H27+H28+H29</f>
        <v>0</v>
      </c>
      <c r="I26" s="88">
        <f>I27+I28+I29</f>
        <v>0</v>
      </c>
    </row>
    <row r="27" spans="1:11" x14ac:dyDescent="0.25">
      <c r="A27" s="146" t="s">
        <v>145</v>
      </c>
      <c r="B27" s="147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11" x14ac:dyDescent="0.25">
      <c r="A28" s="146" t="s">
        <v>146</v>
      </c>
      <c r="B28" s="147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11" x14ac:dyDescent="0.25">
      <c r="A29" s="146" t="s">
        <v>147</v>
      </c>
      <c r="B29" s="147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11" ht="15.75" thickBot="1" x14ac:dyDescent="0.3">
      <c r="A30" s="148"/>
      <c r="B30" s="149"/>
      <c r="C30" s="90"/>
      <c r="D30" s="90"/>
      <c r="E30" s="90"/>
      <c r="F30" s="90"/>
      <c r="G30" s="90"/>
      <c r="H30" s="90"/>
      <c r="I30" s="90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24" sqref="A2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15.75" thickBot="1" x14ac:dyDescent="0.3">
      <c r="A2" s="157" t="s">
        <v>148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81.75" thickBot="1" x14ac:dyDescent="0.3">
      <c r="A5" s="97" t="s">
        <v>149</v>
      </c>
      <c r="B5" s="91" t="s">
        <v>150</v>
      </c>
      <c r="C5" s="91" t="s">
        <v>151</v>
      </c>
      <c r="D5" s="91" t="s">
        <v>152</v>
      </c>
      <c r="E5" s="91" t="s">
        <v>153</v>
      </c>
      <c r="F5" s="91" t="s">
        <v>154</v>
      </c>
      <c r="G5" s="91" t="s">
        <v>155</v>
      </c>
      <c r="H5" s="91" t="s">
        <v>156</v>
      </c>
      <c r="I5" s="91" t="s">
        <v>435</v>
      </c>
      <c r="J5" s="91" t="s">
        <v>436</v>
      </c>
      <c r="K5" s="91" t="s">
        <v>437</v>
      </c>
    </row>
    <row r="6" spans="1:11" x14ac:dyDescent="0.25">
      <c r="A6" s="2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8" x14ac:dyDescent="0.25">
      <c r="A7" s="6" t="s">
        <v>157</v>
      </c>
      <c r="B7" s="64">
        <f t="shared" ref="B7:K7" si="0">SUM(B8:B10)</f>
        <v>0</v>
      </c>
      <c r="C7" s="64">
        <f t="shared" si="0"/>
        <v>0</v>
      </c>
      <c r="D7" s="64">
        <f t="shared" si="0"/>
        <v>0</v>
      </c>
      <c r="E7" s="64">
        <f t="shared" si="0"/>
        <v>0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6" t="s">
        <v>161</v>
      </c>
      <c r="B12" s="64">
        <f t="shared" ref="B12:K12" si="1">SUM(B13:B15)</f>
        <v>0</v>
      </c>
      <c r="C12" s="64">
        <f t="shared" si="1"/>
        <v>0</v>
      </c>
      <c r="D12" s="64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  <c r="H12" s="64">
        <f t="shared" si="1"/>
        <v>0</v>
      </c>
      <c r="I12" s="64">
        <f t="shared" si="1"/>
        <v>0</v>
      </c>
      <c r="J12" s="64">
        <f t="shared" si="1"/>
        <v>0</v>
      </c>
      <c r="K12" s="64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8" x14ac:dyDescent="0.25">
      <c r="A17" s="6" t="s">
        <v>165</v>
      </c>
      <c r="B17" s="64">
        <f t="shared" ref="B17:K17" si="2">B7+B12</f>
        <v>0</v>
      </c>
      <c r="C17" s="64">
        <f t="shared" si="2"/>
        <v>0</v>
      </c>
      <c r="D17" s="64">
        <f t="shared" si="2"/>
        <v>0</v>
      </c>
      <c r="E17" s="64">
        <f t="shared" si="2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64">
        <f t="shared" si="2"/>
        <v>0</v>
      </c>
      <c r="K17" s="64">
        <f t="shared" si="2"/>
        <v>0</v>
      </c>
    </row>
    <row r="18" spans="1:11" ht="15.75" thickBot="1" x14ac:dyDescent="0.3">
      <c r="A18" s="9"/>
      <c r="B18" s="66"/>
      <c r="C18" s="66"/>
      <c r="D18" s="66"/>
      <c r="E18" s="66"/>
      <c r="F18" s="66"/>
      <c r="G18" s="66"/>
      <c r="H18" s="66"/>
      <c r="I18" s="66"/>
      <c r="J18" s="66"/>
      <c r="K18" s="66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topLeftCell="A61" workbookViewId="0">
      <selection activeCell="A24" sqref="A24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6" t="s">
        <v>415</v>
      </c>
      <c r="B1" s="167"/>
      <c r="C1" s="167"/>
      <c r="D1" s="167"/>
      <c r="E1" s="167"/>
    </row>
    <row r="2" spans="1:5" x14ac:dyDescent="0.25">
      <c r="A2" s="166" t="s">
        <v>166</v>
      </c>
      <c r="B2" s="167"/>
      <c r="C2" s="167"/>
      <c r="D2" s="167"/>
      <c r="E2" s="167"/>
    </row>
    <row r="3" spans="1:5" x14ac:dyDescent="0.25">
      <c r="A3" s="166" t="s">
        <v>439</v>
      </c>
      <c r="B3" s="167"/>
      <c r="C3" s="167"/>
      <c r="D3" s="167"/>
      <c r="E3" s="167"/>
    </row>
    <row r="4" spans="1:5" x14ac:dyDescent="0.25">
      <c r="A4" s="166" t="s">
        <v>1</v>
      </c>
      <c r="B4" s="167"/>
      <c r="C4" s="167"/>
      <c r="D4" s="167"/>
      <c r="E4" s="167"/>
    </row>
    <row r="5" spans="1:5" ht="15.75" thickBot="1" x14ac:dyDescent="0.3"/>
    <row r="6" spans="1:5" x14ac:dyDescent="0.25">
      <c r="A6" s="170" t="s">
        <v>2</v>
      </c>
      <c r="B6" s="171"/>
      <c r="C6" s="94" t="s">
        <v>167</v>
      </c>
      <c r="D6" s="162" t="s">
        <v>169</v>
      </c>
      <c r="E6" s="94" t="s">
        <v>170</v>
      </c>
    </row>
    <row r="7" spans="1:5" ht="15.75" thickBot="1" x14ac:dyDescent="0.3">
      <c r="A7" s="172"/>
      <c r="B7" s="173"/>
      <c r="C7" s="91" t="s">
        <v>168</v>
      </c>
      <c r="D7" s="163"/>
      <c r="E7" s="91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0">
        <f>SUM(C10:C12)</f>
        <v>18134542</v>
      </c>
      <c r="D9" s="80">
        <f t="shared" ref="D9:E9" si="0">SUM(D10:D12)</f>
        <v>18552036</v>
      </c>
      <c r="E9" s="80">
        <f t="shared" si="0"/>
        <v>18552036</v>
      </c>
    </row>
    <row r="10" spans="1:5" x14ac:dyDescent="0.25">
      <c r="A10" s="24"/>
      <c r="B10" s="27" t="s">
        <v>173</v>
      </c>
      <c r="C10" s="80">
        <v>18134542</v>
      </c>
      <c r="D10" s="80">
        <v>18552036</v>
      </c>
      <c r="E10" s="80">
        <v>18552036</v>
      </c>
    </row>
    <row r="11" spans="1:5" x14ac:dyDescent="0.25">
      <c r="A11" s="24"/>
      <c r="B11" s="27" t="s">
        <v>174</v>
      </c>
      <c r="C11" s="80">
        <v>0</v>
      </c>
      <c r="D11" s="80">
        <v>0</v>
      </c>
      <c r="E11" s="80">
        <v>0</v>
      </c>
    </row>
    <row r="12" spans="1:5" x14ac:dyDescent="0.25">
      <c r="A12" s="24"/>
      <c r="B12" s="27" t="s">
        <v>175</v>
      </c>
      <c r="C12" s="80">
        <v>0</v>
      </c>
      <c r="D12" s="80">
        <v>0</v>
      </c>
      <c r="E12" s="80">
        <v>0</v>
      </c>
    </row>
    <row r="13" spans="1:5" x14ac:dyDescent="0.25">
      <c r="A13" s="24"/>
      <c r="B13" s="25"/>
      <c r="C13" s="80"/>
      <c r="D13" s="80"/>
      <c r="E13" s="80"/>
    </row>
    <row r="14" spans="1:5" x14ac:dyDescent="0.25">
      <c r="A14" s="28"/>
      <c r="B14" s="26" t="s">
        <v>417</v>
      </c>
      <c r="C14" s="80">
        <f>C15+C16</f>
        <v>18134542</v>
      </c>
      <c r="D14" s="80">
        <f t="shared" ref="D14:E14" si="1">D15+D16</f>
        <v>18430233</v>
      </c>
      <c r="E14" s="80">
        <f t="shared" si="1"/>
        <v>18364661</v>
      </c>
    </row>
    <row r="15" spans="1:5" x14ac:dyDescent="0.25">
      <c r="A15" s="24"/>
      <c r="B15" s="27" t="s">
        <v>176</v>
      </c>
      <c r="C15" s="80">
        <v>18134542</v>
      </c>
      <c r="D15" s="80">
        <v>18430233</v>
      </c>
      <c r="E15" s="80">
        <v>18364661</v>
      </c>
    </row>
    <row r="16" spans="1:5" x14ac:dyDescent="0.25">
      <c r="A16" s="24"/>
      <c r="B16" s="27" t="s">
        <v>177</v>
      </c>
      <c r="C16" s="80">
        <v>0</v>
      </c>
      <c r="D16" s="80">
        <v>0</v>
      </c>
      <c r="E16" s="80">
        <v>0</v>
      </c>
    </row>
    <row r="17" spans="1:7" x14ac:dyDescent="0.25">
      <c r="A17" s="24"/>
      <c r="B17" s="25"/>
      <c r="C17" s="80"/>
      <c r="D17" s="80"/>
      <c r="E17" s="80"/>
    </row>
    <row r="18" spans="1:7" x14ac:dyDescent="0.25">
      <c r="A18" s="24"/>
      <c r="B18" s="26" t="s">
        <v>178</v>
      </c>
      <c r="C18" s="80">
        <f>C19+C20</f>
        <v>0</v>
      </c>
      <c r="D18" s="80">
        <f t="shared" ref="D18:E18" si="2">D19+D20</f>
        <v>5414</v>
      </c>
      <c r="E18" s="80">
        <f t="shared" si="2"/>
        <v>5414</v>
      </c>
    </row>
    <row r="19" spans="1:7" x14ac:dyDescent="0.25">
      <c r="A19" s="24"/>
      <c r="B19" s="27" t="s">
        <v>179</v>
      </c>
      <c r="C19" s="80">
        <v>0</v>
      </c>
      <c r="D19" s="80">
        <v>5414</v>
      </c>
      <c r="E19" s="80">
        <v>5414</v>
      </c>
    </row>
    <row r="20" spans="1:7" x14ac:dyDescent="0.25">
      <c r="A20" s="24"/>
      <c r="B20" s="27" t="s">
        <v>180</v>
      </c>
      <c r="C20" s="80">
        <v>0</v>
      </c>
      <c r="D20" s="80">
        <v>0</v>
      </c>
      <c r="E20" s="80">
        <v>0</v>
      </c>
    </row>
    <row r="21" spans="1:7" x14ac:dyDescent="0.25">
      <c r="A21" s="24"/>
      <c r="B21" s="25"/>
      <c r="C21" s="80"/>
      <c r="D21" s="80"/>
      <c r="E21" s="80"/>
      <c r="G21" s="93"/>
    </row>
    <row r="22" spans="1:7" x14ac:dyDescent="0.25">
      <c r="A22" s="24"/>
      <c r="B22" s="26" t="s">
        <v>181</v>
      </c>
      <c r="C22" s="80">
        <f>C9-C14+C18</f>
        <v>0</v>
      </c>
      <c r="D22" s="80">
        <f>D9-D14+D18</f>
        <v>127217</v>
      </c>
      <c r="E22" s="80">
        <f t="shared" ref="E22" si="3">E9-E14+E18</f>
        <v>192789</v>
      </c>
    </row>
    <row r="23" spans="1:7" x14ac:dyDescent="0.25">
      <c r="A23" s="24"/>
      <c r="B23" s="26" t="s">
        <v>182</v>
      </c>
      <c r="C23" s="80">
        <f>C22-C12</f>
        <v>0</v>
      </c>
      <c r="D23" s="80">
        <v>127217</v>
      </c>
      <c r="E23" s="80">
        <v>192789</v>
      </c>
    </row>
    <row r="24" spans="1:7" ht="18" x14ac:dyDescent="0.25">
      <c r="A24" s="24"/>
      <c r="B24" s="26" t="s">
        <v>183</v>
      </c>
      <c r="C24" s="80">
        <f>C23-C18</f>
        <v>0</v>
      </c>
      <c r="D24" s="80">
        <f t="shared" ref="D24:E24" si="4">D23-D18</f>
        <v>121803</v>
      </c>
      <c r="E24" s="80">
        <f t="shared" si="4"/>
        <v>187375</v>
      </c>
    </row>
    <row r="25" spans="1:7" ht="15.75" thickBot="1" x14ac:dyDescent="0.3">
      <c r="A25" s="29"/>
      <c r="B25" s="30"/>
      <c r="C25" s="81"/>
      <c r="D25" s="81"/>
      <c r="E25" s="81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82" t="s">
        <v>184</v>
      </c>
      <c r="B27" s="183"/>
      <c r="C27" s="95" t="s">
        <v>185</v>
      </c>
      <c r="D27" s="95" t="s">
        <v>169</v>
      </c>
      <c r="E27" s="95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80">
        <f>C30+C31</f>
        <v>0</v>
      </c>
      <c r="D29" s="80">
        <f t="shared" ref="D29:E29" si="5">D30+D31</f>
        <v>0</v>
      </c>
      <c r="E29" s="80">
        <f t="shared" si="5"/>
        <v>0</v>
      </c>
    </row>
    <row r="30" spans="1:7" x14ac:dyDescent="0.25">
      <c r="A30" s="24"/>
      <c r="B30" s="32" t="s">
        <v>188</v>
      </c>
      <c r="C30" s="80"/>
      <c r="D30" s="80"/>
      <c r="E30" s="80"/>
    </row>
    <row r="31" spans="1:7" x14ac:dyDescent="0.25">
      <c r="A31" s="24"/>
      <c r="B31" s="32" t="s">
        <v>189</v>
      </c>
      <c r="C31" s="80"/>
      <c r="D31" s="80"/>
      <c r="E31" s="80"/>
    </row>
    <row r="32" spans="1:7" x14ac:dyDescent="0.25">
      <c r="A32" s="24"/>
      <c r="B32" s="25"/>
      <c r="C32" s="80"/>
      <c r="D32" s="80"/>
      <c r="E32" s="80"/>
    </row>
    <row r="33" spans="1:5" x14ac:dyDescent="0.25">
      <c r="A33" s="28"/>
      <c r="B33" s="26" t="s">
        <v>190</v>
      </c>
      <c r="C33" s="82">
        <f>C24+C29</f>
        <v>0</v>
      </c>
      <c r="D33" s="82">
        <f t="shared" ref="D33:E33" si="6">D24+D29</f>
        <v>121803</v>
      </c>
      <c r="E33" s="82">
        <f t="shared" si="6"/>
        <v>187375</v>
      </c>
    </row>
    <row r="34" spans="1:5" ht="15.75" thickBot="1" x14ac:dyDescent="0.3">
      <c r="A34" s="29"/>
      <c r="B34" s="30"/>
      <c r="C34" s="81"/>
      <c r="D34" s="81"/>
      <c r="E34" s="81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70" t="s">
        <v>184</v>
      </c>
      <c r="B36" s="171"/>
      <c r="C36" s="162" t="s">
        <v>191</v>
      </c>
      <c r="D36" s="174" t="s">
        <v>169</v>
      </c>
      <c r="E36" s="96" t="s">
        <v>170</v>
      </c>
    </row>
    <row r="37" spans="1:5" ht="15.75" thickBot="1" x14ac:dyDescent="0.3">
      <c r="A37" s="172"/>
      <c r="B37" s="173"/>
      <c r="C37" s="163"/>
      <c r="D37" s="175"/>
      <c r="E37" s="92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3">
        <f>C40+C41</f>
        <v>0</v>
      </c>
      <c r="D39" s="83">
        <f t="shared" ref="D39:E39" si="7">D40+D41</f>
        <v>0</v>
      </c>
      <c r="E39" s="83">
        <f t="shared" si="7"/>
        <v>0</v>
      </c>
    </row>
    <row r="40" spans="1:5" x14ac:dyDescent="0.25">
      <c r="A40" s="33"/>
      <c r="B40" s="37" t="s">
        <v>193</v>
      </c>
      <c r="C40" s="83"/>
      <c r="D40" s="83"/>
      <c r="E40" s="83"/>
    </row>
    <row r="41" spans="1:5" x14ac:dyDescent="0.25">
      <c r="A41" s="33"/>
      <c r="B41" s="37" t="s">
        <v>194</v>
      </c>
      <c r="C41" s="83"/>
      <c r="D41" s="83"/>
      <c r="E41" s="83"/>
    </row>
    <row r="42" spans="1:5" x14ac:dyDescent="0.25">
      <c r="A42" s="35"/>
      <c r="B42" s="36" t="s">
        <v>195</v>
      </c>
      <c r="C42" s="83">
        <f>C43+C44</f>
        <v>0</v>
      </c>
      <c r="D42" s="83">
        <f t="shared" ref="D42:E42" si="8">D43+D44</f>
        <v>0</v>
      </c>
      <c r="E42" s="83">
        <f t="shared" si="8"/>
        <v>0</v>
      </c>
    </row>
    <row r="43" spans="1:5" x14ac:dyDescent="0.25">
      <c r="A43" s="33"/>
      <c r="B43" s="37" t="s">
        <v>196</v>
      </c>
      <c r="C43" s="83"/>
      <c r="D43" s="83"/>
      <c r="E43" s="83"/>
    </row>
    <row r="44" spans="1:5" x14ac:dyDescent="0.25">
      <c r="A44" s="33"/>
      <c r="B44" s="37" t="s">
        <v>197</v>
      </c>
      <c r="C44" s="83"/>
      <c r="D44" s="83"/>
      <c r="E44" s="83"/>
    </row>
    <row r="45" spans="1:5" x14ac:dyDescent="0.25">
      <c r="A45" s="33"/>
      <c r="B45" s="34"/>
      <c r="C45" s="83"/>
      <c r="D45" s="83"/>
      <c r="E45" s="83"/>
    </row>
    <row r="46" spans="1:5" x14ac:dyDescent="0.25">
      <c r="A46" s="176"/>
      <c r="B46" s="178" t="s">
        <v>198</v>
      </c>
      <c r="C46" s="180">
        <f>C39-C42</f>
        <v>0</v>
      </c>
      <c r="D46" s="180">
        <f t="shared" ref="D46:E46" si="9">D39-D42</f>
        <v>0</v>
      </c>
      <c r="E46" s="180">
        <f t="shared" si="9"/>
        <v>0</v>
      </c>
    </row>
    <row r="47" spans="1:5" ht="15.75" thickBot="1" x14ac:dyDescent="0.3">
      <c r="A47" s="177"/>
      <c r="B47" s="179"/>
      <c r="C47" s="181"/>
      <c r="D47" s="181"/>
      <c r="E47" s="181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70" t="s">
        <v>184</v>
      </c>
      <c r="B49" s="171"/>
      <c r="C49" s="96" t="s">
        <v>167</v>
      </c>
      <c r="D49" s="174" t="s">
        <v>169</v>
      </c>
      <c r="E49" s="96" t="s">
        <v>170</v>
      </c>
    </row>
    <row r="50" spans="1:8" ht="15.75" thickBot="1" x14ac:dyDescent="0.3">
      <c r="A50" s="172"/>
      <c r="B50" s="173"/>
      <c r="C50" s="92" t="s">
        <v>185</v>
      </c>
      <c r="D50" s="175"/>
      <c r="E50" s="92" t="s">
        <v>186</v>
      </c>
    </row>
    <row r="51" spans="1:8" x14ac:dyDescent="0.25">
      <c r="A51" s="168"/>
      <c r="B51" s="169"/>
      <c r="C51" s="34"/>
      <c r="D51" s="34"/>
      <c r="E51" s="34"/>
    </row>
    <row r="52" spans="1:8" x14ac:dyDescent="0.25">
      <c r="A52" s="33"/>
      <c r="B52" s="34" t="s">
        <v>199</v>
      </c>
      <c r="C52" s="84">
        <v>18134542</v>
      </c>
      <c r="D52" s="84">
        <v>18552036</v>
      </c>
      <c r="E52" s="84">
        <v>18552036</v>
      </c>
    </row>
    <row r="53" spans="1:8" x14ac:dyDescent="0.25">
      <c r="A53" s="33"/>
      <c r="B53" s="34" t="s">
        <v>200</v>
      </c>
      <c r="C53" s="84">
        <f>C54-C55</f>
        <v>0</v>
      </c>
      <c r="D53" s="84">
        <f t="shared" ref="D53:E53" si="10">D54-D55</f>
        <v>0</v>
      </c>
      <c r="E53" s="84">
        <f t="shared" si="10"/>
        <v>0</v>
      </c>
    </row>
    <row r="54" spans="1:8" x14ac:dyDescent="0.25">
      <c r="A54" s="33"/>
      <c r="B54" s="37" t="s">
        <v>193</v>
      </c>
      <c r="C54" s="84">
        <v>0</v>
      </c>
      <c r="D54" s="84">
        <v>0</v>
      </c>
      <c r="E54" s="84">
        <v>0</v>
      </c>
    </row>
    <row r="55" spans="1:8" x14ac:dyDescent="0.25">
      <c r="A55" s="33"/>
      <c r="B55" s="37" t="s">
        <v>196</v>
      </c>
      <c r="C55" s="84">
        <v>0</v>
      </c>
      <c r="D55" s="84">
        <v>0</v>
      </c>
      <c r="E55" s="84">
        <v>0</v>
      </c>
    </row>
    <row r="56" spans="1:8" x14ac:dyDescent="0.25">
      <c r="A56" s="33"/>
      <c r="B56" s="34"/>
      <c r="C56" s="84"/>
      <c r="D56" s="84"/>
      <c r="E56" s="84"/>
    </row>
    <row r="57" spans="1:8" x14ac:dyDescent="0.25">
      <c r="A57" s="33"/>
      <c r="B57" s="34" t="s">
        <v>176</v>
      </c>
      <c r="C57" s="84">
        <v>18134542</v>
      </c>
      <c r="D57" s="84">
        <v>18430233</v>
      </c>
      <c r="E57" s="84">
        <v>18364661</v>
      </c>
    </row>
    <row r="58" spans="1:8" x14ac:dyDescent="0.25">
      <c r="A58" s="33"/>
      <c r="B58" s="34"/>
      <c r="C58" s="84"/>
      <c r="D58" s="84"/>
      <c r="E58" s="84"/>
    </row>
    <row r="59" spans="1:8" x14ac:dyDescent="0.25">
      <c r="A59" s="33"/>
      <c r="B59" s="34" t="s">
        <v>179</v>
      </c>
      <c r="C59" s="84">
        <v>0</v>
      </c>
      <c r="D59" s="84">
        <v>5414</v>
      </c>
      <c r="E59" s="84">
        <v>5414</v>
      </c>
    </row>
    <row r="60" spans="1:8" x14ac:dyDescent="0.25">
      <c r="A60" s="33"/>
      <c r="B60" s="34"/>
      <c r="C60" s="84"/>
      <c r="D60" s="84"/>
      <c r="E60" s="84"/>
    </row>
    <row r="61" spans="1:8" x14ac:dyDescent="0.25">
      <c r="A61" s="35"/>
      <c r="B61" s="36" t="s">
        <v>201</v>
      </c>
      <c r="C61" s="85">
        <f>+C52+C53+-C57+C59</f>
        <v>0</v>
      </c>
      <c r="D61" s="85">
        <f>+D52+D53+-D57+D59</f>
        <v>127217</v>
      </c>
      <c r="E61" s="85">
        <f>+E52+E53-E57+E59</f>
        <v>192789</v>
      </c>
    </row>
    <row r="62" spans="1:8" x14ac:dyDescent="0.25">
      <c r="A62" s="35"/>
      <c r="B62" s="36" t="s">
        <v>202</v>
      </c>
      <c r="C62" s="85">
        <v>0</v>
      </c>
      <c r="D62" s="85">
        <f>D61-D53</f>
        <v>127217</v>
      </c>
      <c r="E62" s="85">
        <f>E61-E53</f>
        <v>192789</v>
      </c>
      <c r="G62" s="101"/>
      <c r="H62" s="101"/>
    </row>
    <row r="63" spans="1:8" ht="15.75" thickBot="1" x14ac:dyDescent="0.3">
      <c r="A63" s="38"/>
      <c r="B63" s="39"/>
      <c r="C63" s="86"/>
      <c r="D63" s="86"/>
      <c r="E63" s="86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70" t="s">
        <v>184</v>
      </c>
      <c r="B65" s="171"/>
      <c r="C65" s="174" t="s">
        <v>191</v>
      </c>
      <c r="D65" s="174" t="s">
        <v>169</v>
      </c>
      <c r="E65" s="96" t="s">
        <v>170</v>
      </c>
    </row>
    <row r="66" spans="1:5" ht="15.75" thickBot="1" x14ac:dyDescent="0.3">
      <c r="A66" s="172"/>
      <c r="B66" s="173"/>
      <c r="C66" s="175"/>
      <c r="D66" s="175"/>
      <c r="E66" s="92" t="s">
        <v>186</v>
      </c>
    </row>
    <row r="67" spans="1:5" x14ac:dyDescent="0.25">
      <c r="A67" s="168"/>
      <c r="B67" s="169"/>
      <c r="C67" s="34"/>
      <c r="D67" s="34"/>
      <c r="E67" s="34"/>
    </row>
    <row r="68" spans="1:5" x14ac:dyDescent="0.25">
      <c r="A68" s="33"/>
      <c r="B68" s="34" t="s">
        <v>174</v>
      </c>
      <c r="C68" s="67">
        <v>0</v>
      </c>
      <c r="D68" s="67">
        <v>0</v>
      </c>
      <c r="E68" s="67">
        <v>0</v>
      </c>
    </row>
    <row r="69" spans="1:5" x14ac:dyDescent="0.25">
      <c r="A69" s="33"/>
      <c r="B69" s="34" t="s">
        <v>203</v>
      </c>
      <c r="C69" s="67">
        <f>C70-C71</f>
        <v>0</v>
      </c>
      <c r="D69" s="67">
        <f t="shared" ref="D69:E69" si="11">D70-D71</f>
        <v>0</v>
      </c>
      <c r="E69" s="67">
        <f t="shared" si="11"/>
        <v>0</v>
      </c>
    </row>
    <row r="70" spans="1:5" x14ac:dyDescent="0.25">
      <c r="A70" s="33"/>
      <c r="B70" s="37" t="s">
        <v>194</v>
      </c>
      <c r="C70" s="67">
        <v>0</v>
      </c>
      <c r="D70" s="67">
        <v>0</v>
      </c>
      <c r="E70" s="67">
        <v>0</v>
      </c>
    </row>
    <row r="71" spans="1:5" x14ac:dyDescent="0.25">
      <c r="A71" s="33"/>
      <c r="B71" s="37" t="s">
        <v>197</v>
      </c>
      <c r="C71" s="67">
        <v>0</v>
      </c>
      <c r="D71" s="67">
        <v>0</v>
      </c>
      <c r="E71" s="67">
        <v>0</v>
      </c>
    </row>
    <row r="72" spans="1:5" x14ac:dyDescent="0.25">
      <c r="A72" s="33"/>
      <c r="B72" s="34"/>
      <c r="C72" s="67"/>
      <c r="D72" s="67"/>
      <c r="E72" s="67"/>
    </row>
    <row r="73" spans="1:5" x14ac:dyDescent="0.25">
      <c r="A73" s="33"/>
      <c r="B73" s="34" t="s">
        <v>204</v>
      </c>
      <c r="C73" s="67">
        <v>0</v>
      </c>
      <c r="D73" s="67">
        <v>0</v>
      </c>
      <c r="E73" s="67">
        <v>0</v>
      </c>
    </row>
    <row r="74" spans="1:5" x14ac:dyDescent="0.25">
      <c r="A74" s="33"/>
      <c r="B74" s="34"/>
      <c r="C74" s="67"/>
      <c r="D74" s="67"/>
      <c r="E74" s="67"/>
    </row>
    <row r="75" spans="1:5" x14ac:dyDescent="0.25">
      <c r="A75" s="33"/>
      <c r="B75" s="34" t="s">
        <v>180</v>
      </c>
      <c r="C75" s="67">
        <v>0</v>
      </c>
      <c r="D75" s="67">
        <v>0</v>
      </c>
      <c r="E75" s="67">
        <v>0</v>
      </c>
    </row>
    <row r="76" spans="1:5" x14ac:dyDescent="0.25">
      <c r="A76" s="33"/>
      <c r="B76" s="34"/>
      <c r="C76" s="67"/>
      <c r="D76" s="67"/>
      <c r="E76" s="67"/>
    </row>
    <row r="77" spans="1:5" x14ac:dyDescent="0.25">
      <c r="A77" s="35"/>
      <c r="B77" s="36" t="s">
        <v>205</v>
      </c>
      <c r="C77" s="67">
        <f>C68+C69-C73+C75</f>
        <v>0</v>
      </c>
      <c r="D77" s="67">
        <f t="shared" ref="D77:E77" si="12">D68+D69-D73+D75</f>
        <v>0</v>
      </c>
      <c r="E77" s="67">
        <f t="shared" si="12"/>
        <v>0</v>
      </c>
    </row>
    <row r="78" spans="1:5" x14ac:dyDescent="0.25">
      <c r="A78" s="176"/>
      <c r="B78" s="178" t="s">
        <v>206</v>
      </c>
      <c r="C78" s="164">
        <f>C77-C69</f>
        <v>0</v>
      </c>
      <c r="D78" s="164">
        <f t="shared" ref="D78:E78" si="13">D77-D69</f>
        <v>0</v>
      </c>
      <c r="E78" s="164">
        <f t="shared" si="13"/>
        <v>0</v>
      </c>
    </row>
    <row r="79" spans="1:5" ht="15.75" thickBot="1" x14ac:dyDescent="0.3">
      <c r="A79" s="177"/>
      <c r="B79" s="179"/>
      <c r="C79" s="165"/>
      <c r="D79" s="165"/>
      <c r="E79" s="16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topLeftCell="A64" zoomScaleNormal="100" workbookViewId="0">
      <selection activeCell="A24" sqref="A2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5" t="s">
        <v>415</v>
      </c>
      <c r="B1" s="136"/>
      <c r="C1" s="136"/>
      <c r="D1" s="136"/>
      <c r="E1" s="136"/>
      <c r="F1" s="136"/>
      <c r="G1" s="136"/>
      <c r="H1" s="136"/>
      <c r="I1" s="137"/>
    </row>
    <row r="2" spans="1:10" x14ac:dyDescent="0.25">
      <c r="A2" s="166" t="s">
        <v>207</v>
      </c>
      <c r="B2" s="167"/>
      <c r="C2" s="167"/>
      <c r="D2" s="167"/>
      <c r="E2" s="167"/>
      <c r="F2" s="167"/>
      <c r="G2" s="167"/>
      <c r="H2" s="167"/>
      <c r="I2" s="202"/>
    </row>
    <row r="3" spans="1:10" x14ac:dyDescent="0.25">
      <c r="A3" s="166" t="s">
        <v>438</v>
      </c>
      <c r="B3" s="167"/>
      <c r="C3" s="167"/>
      <c r="D3" s="167"/>
      <c r="E3" s="167"/>
      <c r="F3" s="167"/>
      <c r="G3" s="167"/>
      <c r="H3" s="167"/>
      <c r="I3" s="202"/>
    </row>
    <row r="4" spans="1:10" ht="15.75" thickBot="1" x14ac:dyDescent="0.3">
      <c r="A4" s="203" t="s">
        <v>1</v>
      </c>
      <c r="B4" s="204"/>
      <c r="C4" s="204"/>
      <c r="D4" s="204"/>
      <c r="E4" s="204"/>
      <c r="F4" s="204"/>
      <c r="G4" s="204"/>
      <c r="H4" s="204"/>
      <c r="I4" s="205"/>
    </row>
    <row r="5" spans="1:10" ht="15.75" thickBot="1" x14ac:dyDescent="0.3">
      <c r="A5" s="135"/>
      <c r="B5" s="136"/>
      <c r="C5" s="137"/>
      <c r="D5" s="154" t="s">
        <v>208</v>
      </c>
      <c r="E5" s="155"/>
      <c r="F5" s="155"/>
      <c r="G5" s="155"/>
      <c r="H5" s="156"/>
      <c r="I5" s="174" t="s">
        <v>209</v>
      </c>
    </row>
    <row r="6" spans="1:10" x14ac:dyDescent="0.25">
      <c r="A6" s="166" t="s">
        <v>184</v>
      </c>
      <c r="B6" s="167"/>
      <c r="C6" s="202"/>
      <c r="D6" s="174" t="s">
        <v>211</v>
      </c>
      <c r="E6" s="162" t="s">
        <v>212</v>
      </c>
      <c r="F6" s="174" t="s">
        <v>213</v>
      </c>
      <c r="G6" s="174" t="s">
        <v>169</v>
      </c>
      <c r="H6" s="174" t="s">
        <v>214</v>
      </c>
      <c r="I6" s="206"/>
    </row>
    <row r="7" spans="1:10" ht="15.75" thickBot="1" x14ac:dyDescent="0.3">
      <c r="A7" s="203" t="s">
        <v>210</v>
      </c>
      <c r="B7" s="204"/>
      <c r="C7" s="205"/>
      <c r="D7" s="175"/>
      <c r="E7" s="163"/>
      <c r="F7" s="175"/>
      <c r="G7" s="175"/>
      <c r="H7" s="175"/>
      <c r="I7" s="175"/>
    </row>
    <row r="8" spans="1:10" x14ac:dyDescent="0.25">
      <c r="A8" s="198"/>
      <c r="B8" s="199"/>
      <c r="C8" s="200"/>
      <c r="D8" s="40"/>
      <c r="E8" s="40"/>
      <c r="F8" s="40"/>
      <c r="G8" s="40"/>
      <c r="H8" s="40"/>
      <c r="I8" s="40"/>
    </row>
    <row r="9" spans="1:10" x14ac:dyDescent="0.25">
      <c r="A9" s="186" t="s">
        <v>215</v>
      </c>
      <c r="B9" s="187"/>
      <c r="C9" s="201"/>
      <c r="D9" s="75"/>
      <c r="E9" s="75"/>
      <c r="F9" s="75"/>
      <c r="G9" s="75"/>
      <c r="H9" s="75"/>
      <c r="I9" s="75"/>
      <c r="J9" s="68"/>
    </row>
    <row r="10" spans="1:10" x14ac:dyDescent="0.25">
      <c r="A10" s="41"/>
      <c r="B10" s="191" t="s">
        <v>216</v>
      </c>
      <c r="C10" s="192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68"/>
    </row>
    <row r="11" spans="1:10" x14ac:dyDescent="0.25">
      <c r="A11" s="41"/>
      <c r="B11" s="191" t="s">
        <v>217</v>
      </c>
      <c r="C11" s="192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68"/>
    </row>
    <row r="12" spans="1:10" x14ac:dyDescent="0.25">
      <c r="A12" s="41"/>
      <c r="B12" s="191" t="s">
        <v>218</v>
      </c>
      <c r="C12" s="192"/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68"/>
    </row>
    <row r="13" spans="1:10" x14ac:dyDescent="0.25">
      <c r="A13" s="41"/>
      <c r="B13" s="191" t="s">
        <v>219</v>
      </c>
      <c r="C13" s="192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68"/>
    </row>
    <row r="14" spans="1:10" x14ac:dyDescent="0.25">
      <c r="A14" s="41"/>
      <c r="B14" s="191" t="s">
        <v>220</v>
      </c>
      <c r="C14" s="192"/>
      <c r="D14" s="75">
        <v>0</v>
      </c>
      <c r="E14" s="75">
        <v>112</v>
      </c>
      <c r="F14" s="75">
        <v>112</v>
      </c>
      <c r="G14" s="75">
        <v>112</v>
      </c>
      <c r="H14" s="75">
        <v>112</v>
      </c>
      <c r="I14" s="75">
        <v>112</v>
      </c>
      <c r="J14" s="68"/>
    </row>
    <row r="15" spans="1:10" x14ac:dyDescent="0.25">
      <c r="A15" s="41"/>
      <c r="B15" s="191" t="s">
        <v>221</v>
      </c>
      <c r="C15" s="192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68"/>
    </row>
    <row r="16" spans="1:10" x14ac:dyDescent="0.25">
      <c r="A16" s="41"/>
      <c r="B16" s="191" t="s">
        <v>222</v>
      </c>
      <c r="C16" s="192"/>
      <c r="D16" s="75">
        <v>1837203</v>
      </c>
      <c r="E16" s="75">
        <v>-1837203</v>
      </c>
      <c r="F16" s="75">
        <v>0</v>
      </c>
      <c r="G16" s="75">
        <v>0</v>
      </c>
      <c r="H16" s="75">
        <v>0</v>
      </c>
      <c r="I16" s="75">
        <v>-1837203</v>
      </c>
      <c r="J16" s="68"/>
    </row>
    <row r="17" spans="1:10" x14ac:dyDescent="0.25">
      <c r="A17" s="197"/>
      <c r="B17" s="191" t="s">
        <v>223</v>
      </c>
      <c r="C17" s="192"/>
      <c r="D17" s="196">
        <f>D19+D20+D21+D22+D23+D24+D25+D26+D27+D28+D29</f>
        <v>0</v>
      </c>
      <c r="E17" s="196">
        <f t="shared" ref="E17:H17" si="0">E19+E20+E21+E22+E23+E24+E25+E26+E27+E28+E29</f>
        <v>0</v>
      </c>
      <c r="F17" s="196">
        <f t="shared" si="0"/>
        <v>0</v>
      </c>
      <c r="G17" s="196">
        <f t="shared" si="0"/>
        <v>0</v>
      </c>
      <c r="H17" s="196">
        <f t="shared" si="0"/>
        <v>0</v>
      </c>
      <c r="I17" s="75">
        <f t="shared" ref="I17:I39" si="1">+H17-D17</f>
        <v>0</v>
      </c>
      <c r="J17" s="68"/>
    </row>
    <row r="18" spans="1:10" x14ac:dyDescent="0.25">
      <c r="A18" s="197"/>
      <c r="B18" s="191" t="s">
        <v>224</v>
      </c>
      <c r="C18" s="192"/>
      <c r="D18" s="196"/>
      <c r="E18" s="196"/>
      <c r="F18" s="196"/>
      <c r="G18" s="196"/>
      <c r="H18" s="196"/>
      <c r="I18" s="75">
        <f t="shared" si="1"/>
        <v>0</v>
      </c>
      <c r="J18" s="68"/>
    </row>
    <row r="19" spans="1:10" x14ac:dyDescent="0.25">
      <c r="A19" s="41"/>
      <c r="B19" s="42"/>
      <c r="C19" s="43" t="s">
        <v>225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f t="shared" si="1"/>
        <v>0</v>
      </c>
      <c r="J19" s="68"/>
    </row>
    <row r="20" spans="1:10" x14ac:dyDescent="0.25">
      <c r="A20" s="41"/>
      <c r="B20" s="42"/>
      <c r="C20" s="43" t="s">
        <v>226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f t="shared" si="1"/>
        <v>0</v>
      </c>
      <c r="J20" s="68"/>
    </row>
    <row r="21" spans="1:10" x14ac:dyDescent="0.25">
      <c r="A21" s="41"/>
      <c r="B21" s="42"/>
      <c r="C21" s="43" t="s">
        <v>227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f t="shared" si="1"/>
        <v>0</v>
      </c>
      <c r="J21" s="68"/>
    </row>
    <row r="22" spans="1:10" x14ac:dyDescent="0.25">
      <c r="A22" s="41"/>
      <c r="B22" s="42"/>
      <c r="C22" s="43" t="s">
        <v>228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f t="shared" si="1"/>
        <v>0</v>
      </c>
      <c r="J22" s="68"/>
    </row>
    <row r="23" spans="1:10" x14ac:dyDescent="0.25">
      <c r="A23" s="41"/>
      <c r="B23" s="42"/>
      <c r="C23" s="43" t="s">
        <v>229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f t="shared" si="1"/>
        <v>0</v>
      </c>
      <c r="J23" s="68"/>
    </row>
    <row r="24" spans="1:10" x14ac:dyDescent="0.25">
      <c r="A24" s="41"/>
      <c r="B24" s="42"/>
      <c r="C24" s="43" t="s">
        <v>230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f t="shared" si="1"/>
        <v>0</v>
      </c>
      <c r="J24" s="68"/>
    </row>
    <row r="25" spans="1:10" x14ac:dyDescent="0.25">
      <c r="A25" s="41"/>
      <c r="B25" s="42"/>
      <c r="C25" s="43" t="s">
        <v>231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f t="shared" si="1"/>
        <v>0</v>
      </c>
      <c r="J25" s="68"/>
    </row>
    <row r="26" spans="1:10" x14ac:dyDescent="0.25">
      <c r="A26" s="41"/>
      <c r="B26" s="42"/>
      <c r="C26" s="43" t="s">
        <v>232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f t="shared" si="1"/>
        <v>0</v>
      </c>
      <c r="J26" s="68"/>
    </row>
    <row r="27" spans="1:10" x14ac:dyDescent="0.25">
      <c r="A27" s="41"/>
      <c r="B27" s="42"/>
      <c r="C27" s="43" t="s">
        <v>233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f t="shared" si="1"/>
        <v>0</v>
      </c>
      <c r="J27" s="68"/>
    </row>
    <row r="28" spans="1:10" x14ac:dyDescent="0.25">
      <c r="A28" s="41"/>
      <c r="B28" s="42"/>
      <c r="C28" s="43" t="s">
        <v>234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f t="shared" si="1"/>
        <v>0</v>
      </c>
      <c r="J28" s="68"/>
    </row>
    <row r="29" spans="1:10" x14ac:dyDescent="0.25">
      <c r="A29" s="41"/>
      <c r="B29" s="42"/>
      <c r="C29" s="43" t="s">
        <v>235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f t="shared" si="1"/>
        <v>0</v>
      </c>
      <c r="J29" s="68"/>
    </row>
    <row r="30" spans="1:10" x14ac:dyDescent="0.25">
      <c r="A30" s="41"/>
      <c r="B30" s="191" t="s">
        <v>236</v>
      </c>
      <c r="C30" s="192"/>
      <c r="D30" s="75">
        <f>D31+D32+D33+D34+D35</f>
        <v>0</v>
      </c>
      <c r="E30" s="75">
        <f t="shared" ref="E30:H30" si="2">E31+E32+E33+E34+E35</f>
        <v>0</v>
      </c>
      <c r="F30" s="75">
        <f t="shared" si="2"/>
        <v>0</v>
      </c>
      <c r="G30" s="75">
        <f t="shared" si="2"/>
        <v>0</v>
      </c>
      <c r="H30" s="75">
        <f t="shared" si="2"/>
        <v>0</v>
      </c>
      <c r="I30" s="75">
        <f t="shared" si="1"/>
        <v>0</v>
      </c>
      <c r="J30" s="68"/>
    </row>
    <row r="31" spans="1:10" x14ac:dyDescent="0.25">
      <c r="A31" s="41"/>
      <c r="B31" s="42"/>
      <c r="C31" s="43" t="s">
        <v>237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f t="shared" si="1"/>
        <v>0</v>
      </c>
      <c r="J31" s="68"/>
    </row>
    <row r="32" spans="1:10" x14ac:dyDescent="0.25">
      <c r="A32" s="41"/>
      <c r="B32" s="42"/>
      <c r="C32" s="43" t="s">
        <v>238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f t="shared" si="1"/>
        <v>0</v>
      </c>
      <c r="J32" s="68"/>
    </row>
    <row r="33" spans="1:10" x14ac:dyDescent="0.25">
      <c r="A33" s="41"/>
      <c r="B33" s="42"/>
      <c r="C33" s="43" t="s">
        <v>239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f t="shared" si="1"/>
        <v>0</v>
      </c>
      <c r="J33" s="68"/>
    </row>
    <row r="34" spans="1:10" x14ac:dyDescent="0.25">
      <c r="A34" s="41"/>
      <c r="B34" s="42"/>
      <c r="C34" s="43" t="s">
        <v>240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f t="shared" si="1"/>
        <v>0</v>
      </c>
      <c r="J34" s="68"/>
    </row>
    <row r="35" spans="1:10" x14ac:dyDescent="0.25">
      <c r="A35" s="41"/>
      <c r="B35" s="42"/>
      <c r="C35" s="43" t="s">
        <v>241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f t="shared" si="1"/>
        <v>0</v>
      </c>
      <c r="J35" s="68"/>
    </row>
    <row r="36" spans="1:10" x14ac:dyDescent="0.25">
      <c r="A36" s="41"/>
      <c r="B36" s="191" t="s">
        <v>242</v>
      </c>
      <c r="C36" s="192"/>
      <c r="D36" s="75">
        <v>16297339</v>
      </c>
      <c r="E36" s="75">
        <v>2254585</v>
      </c>
      <c r="F36" s="75">
        <v>18551924</v>
      </c>
      <c r="G36" s="75">
        <v>18551924</v>
      </c>
      <c r="H36" s="75">
        <v>18551924</v>
      </c>
      <c r="I36" s="75">
        <v>2254585</v>
      </c>
      <c r="J36" s="68"/>
    </row>
    <row r="37" spans="1:10" x14ac:dyDescent="0.25">
      <c r="A37" s="41"/>
      <c r="B37" s="191" t="s">
        <v>243</v>
      </c>
      <c r="C37" s="192"/>
      <c r="D37" s="75">
        <f>D38</f>
        <v>0</v>
      </c>
      <c r="E37" s="75">
        <f t="shared" ref="E37:H37" si="3">E38</f>
        <v>0</v>
      </c>
      <c r="F37" s="75">
        <f t="shared" si="3"/>
        <v>0</v>
      </c>
      <c r="G37" s="75">
        <f t="shared" si="3"/>
        <v>0</v>
      </c>
      <c r="H37" s="75">
        <f t="shared" si="3"/>
        <v>0</v>
      </c>
      <c r="I37" s="75">
        <f t="shared" si="1"/>
        <v>0</v>
      </c>
      <c r="J37" s="68"/>
    </row>
    <row r="38" spans="1:10" x14ac:dyDescent="0.25">
      <c r="A38" s="41"/>
      <c r="B38" s="42"/>
      <c r="C38" s="43" t="s">
        <v>244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f t="shared" si="1"/>
        <v>0</v>
      </c>
      <c r="J38" s="68"/>
    </row>
    <row r="39" spans="1:10" x14ac:dyDescent="0.25">
      <c r="A39" s="41"/>
      <c r="B39" s="191" t="s">
        <v>245</v>
      </c>
      <c r="C39" s="192"/>
      <c r="D39" s="75">
        <f>D41+D40</f>
        <v>0</v>
      </c>
      <c r="E39" s="75">
        <f t="shared" ref="E39:H39" si="4">E41+E40</f>
        <v>0</v>
      </c>
      <c r="F39" s="75">
        <f t="shared" si="4"/>
        <v>0</v>
      </c>
      <c r="G39" s="75">
        <f t="shared" si="4"/>
        <v>0</v>
      </c>
      <c r="H39" s="75">
        <f t="shared" si="4"/>
        <v>0</v>
      </c>
      <c r="I39" s="75">
        <f t="shared" si="1"/>
        <v>0</v>
      </c>
      <c r="J39" s="68"/>
    </row>
    <row r="40" spans="1:10" x14ac:dyDescent="0.25">
      <c r="A40" s="41"/>
      <c r="B40" s="42"/>
      <c r="C40" s="43" t="s">
        <v>246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68"/>
    </row>
    <row r="41" spans="1:10" x14ac:dyDescent="0.25">
      <c r="A41" s="41"/>
      <c r="B41" s="42"/>
      <c r="C41" s="43" t="s">
        <v>247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68"/>
    </row>
    <row r="42" spans="1:10" x14ac:dyDescent="0.25">
      <c r="A42" s="44"/>
      <c r="B42" s="45"/>
      <c r="C42" s="46"/>
      <c r="D42" s="75"/>
      <c r="E42" s="75"/>
      <c r="F42" s="75"/>
      <c r="G42" s="75"/>
      <c r="H42" s="75"/>
      <c r="I42" s="75"/>
      <c r="J42" s="68"/>
    </row>
    <row r="43" spans="1:10" x14ac:dyDescent="0.25">
      <c r="A43" s="186" t="s">
        <v>248</v>
      </c>
      <c r="B43" s="187"/>
      <c r="C43" s="188"/>
      <c r="D43" s="196">
        <f>D10+D11+D12+D13+D14+D16+D17+D30+D36+D37+D39</f>
        <v>18134542</v>
      </c>
      <c r="E43" s="196">
        <f t="shared" ref="E43:I43" si="5">E10+E11+E12+E13+E14+E16+E17+E30+E36+E37+E39</f>
        <v>417494</v>
      </c>
      <c r="F43" s="196">
        <f t="shared" si="5"/>
        <v>18552036</v>
      </c>
      <c r="G43" s="196">
        <f t="shared" si="5"/>
        <v>18552036</v>
      </c>
      <c r="H43" s="196">
        <f t="shared" si="5"/>
        <v>18552036</v>
      </c>
      <c r="I43" s="196">
        <f t="shared" si="5"/>
        <v>417494</v>
      </c>
      <c r="J43" s="68"/>
    </row>
    <row r="44" spans="1:10" x14ac:dyDescent="0.25">
      <c r="A44" s="186" t="s">
        <v>249</v>
      </c>
      <c r="B44" s="187"/>
      <c r="C44" s="188"/>
      <c r="D44" s="196"/>
      <c r="E44" s="196"/>
      <c r="F44" s="196"/>
      <c r="G44" s="196"/>
      <c r="H44" s="196"/>
      <c r="I44" s="196"/>
      <c r="J44" s="68"/>
    </row>
    <row r="45" spans="1:10" x14ac:dyDescent="0.25">
      <c r="A45" s="186" t="s">
        <v>250</v>
      </c>
      <c r="B45" s="187"/>
      <c r="C45" s="188"/>
      <c r="D45" s="79"/>
      <c r="E45" s="79"/>
      <c r="F45" s="79"/>
      <c r="G45" s="79"/>
      <c r="H45" s="79"/>
      <c r="I45" s="79"/>
      <c r="J45" s="68"/>
    </row>
    <row r="46" spans="1:10" x14ac:dyDescent="0.25">
      <c r="A46" s="108"/>
      <c r="B46" s="109"/>
      <c r="C46" s="110"/>
      <c r="D46" s="79"/>
      <c r="E46" s="79"/>
      <c r="F46" s="79"/>
      <c r="G46" s="79"/>
      <c r="H46" s="79"/>
      <c r="I46" s="79"/>
      <c r="J46" s="68"/>
    </row>
    <row r="47" spans="1:10" ht="15.75" thickBot="1" x14ac:dyDescent="0.3">
      <c r="A47" s="49"/>
      <c r="B47" s="111"/>
      <c r="C47" s="112"/>
      <c r="D47" s="78"/>
      <c r="E47" s="78"/>
      <c r="F47" s="78"/>
      <c r="G47" s="78"/>
      <c r="H47" s="78"/>
      <c r="I47" s="78"/>
      <c r="J47" s="68"/>
    </row>
    <row r="48" spans="1:10" x14ac:dyDescent="0.25">
      <c r="A48" s="186" t="s">
        <v>251</v>
      </c>
      <c r="B48" s="187"/>
      <c r="C48" s="188"/>
      <c r="D48" s="75"/>
      <c r="E48" s="75"/>
      <c r="F48" s="75"/>
      <c r="G48" s="75"/>
      <c r="H48" s="75"/>
      <c r="I48" s="75"/>
      <c r="J48" s="68"/>
    </row>
    <row r="49" spans="1:10" x14ac:dyDescent="0.25">
      <c r="A49" s="41"/>
      <c r="B49" s="191" t="s">
        <v>252</v>
      </c>
      <c r="C49" s="192"/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68"/>
    </row>
    <row r="50" spans="1:10" x14ac:dyDescent="0.25">
      <c r="A50" s="41"/>
      <c r="B50" s="42"/>
      <c r="C50" s="43" t="s">
        <v>253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68"/>
    </row>
    <row r="51" spans="1:10" x14ac:dyDescent="0.25">
      <c r="A51" s="41"/>
      <c r="B51" s="42"/>
      <c r="C51" s="43" t="s">
        <v>254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68"/>
    </row>
    <row r="52" spans="1:10" x14ac:dyDescent="0.25">
      <c r="A52" s="41"/>
      <c r="B52" s="42"/>
      <c r="C52" s="43" t="s">
        <v>255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68"/>
    </row>
    <row r="53" spans="1:10" ht="36" customHeight="1" x14ac:dyDescent="0.25">
      <c r="A53" s="41"/>
      <c r="B53" s="42"/>
      <c r="C53" s="47" t="s">
        <v>256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68"/>
    </row>
    <row r="54" spans="1:10" x14ac:dyDescent="0.25">
      <c r="A54" s="41"/>
      <c r="B54" s="42"/>
      <c r="C54" s="43" t="s">
        <v>257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68"/>
    </row>
    <row r="55" spans="1:10" x14ac:dyDescent="0.25">
      <c r="A55" s="41"/>
      <c r="B55" s="42"/>
      <c r="C55" s="43" t="s">
        <v>258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68"/>
    </row>
    <row r="56" spans="1:10" x14ac:dyDescent="0.25">
      <c r="A56" s="41"/>
      <c r="B56" s="42"/>
      <c r="C56" s="43" t="s">
        <v>259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68"/>
    </row>
    <row r="57" spans="1:10" x14ac:dyDescent="0.25">
      <c r="A57" s="41"/>
      <c r="B57" s="42"/>
      <c r="C57" s="48" t="s">
        <v>260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68"/>
    </row>
    <row r="58" spans="1:10" x14ac:dyDescent="0.25">
      <c r="A58" s="41"/>
      <c r="B58" s="191" t="s">
        <v>261</v>
      </c>
      <c r="C58" s="192"/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68"/>
    </row>
    <row r="59" spans="1:10" x14ac:dyDescent="0.25">
      <c r="A59" s="41"/>
      <c r="B59" s="42"/>
      <c r="C59" s="43" t="s">
        <v>262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68"/>
    </row>
    <row r="60" spans="1:10" x14ac:dyDescent="0.25">
      <c r="A60" s="41"/>
      <c r="B60" s="42"/>
      <c r="C60" s="43" t="s">
        <v>263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68"/>
    </row>
    <row r="61" spans="1:10" x14ac:dyDescent="0.25">
      <c r="A61" s="41"/>
      <c r="B61" s="42"/>
      <c r="C61" s="43" t="s">
        <v>264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68"/>
    </row>
    <row r="62" spans="1:10" x14ac:dyDescent="0.25">
      <c r="A62" s="41"/>
      <c r="B62" s="42"/>
      <c r="C62" s="43" t="s">
        <v>265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68"/>
    </row>
    <row r="63" spans="1:10" x14ac:dyDescent="0.25">
      <c r="A63" s="41"/>
      <c r="B63" s="191" t="s">
        <v>266</v>
      </c>
      <c r="C63" s="192"/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68"/>
    </row>
    <row r="64" spans="1:10" x14ac:dyDescent="0.25">
      <c r="A64" s="41"/>
      <c r="B64" s="42"/>
      <c r="C64" s="43" t="s">
        <v>267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68"/>
    </row>
    <row r="65" spans="1:10" x14ac:dyDescent="0.25">
      <c r="A65" s="41"/>
      <c r="B65" s="42"/>
      <c r="C65" s="43" t="s">
        <v>268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68"/>
    </row>
    <row r="66" spans="1:10" x14ac:dyDescent="0.25">
      <c r="A66" s="41"/>
      <c r="B66" s="191" t="s">
        <v>269</v>
      </c>
      <c r="C66" s="192"/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68"/>
    </row>
    <row r="67" spans="1:10" x14ac:dyDescent="0.25">
      <c r="A67" s="41"/>
      <c r="B67" s="191" t="s">
        <v>270</v>
      </c>
      <c r="C67" s="192"/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68"/>
    </row>
    <row r="68" spans="1:10" x14ac:dyDescent="0.25">
      <c r="A68" s="44"/>
      <c r="B68" s="189"/>
      <c r="C68" s="190"/>
      <c r="D68" s="75"/>
      <c r="E68" s="75"/>
      <c r="F68" s="75"/>
      <c r="G68" s="75"/>
      <c r="H68" s="75"/>
      <c r="I68" s="75"/>
      <c r="J68" s="68"/>
    </row>
    <row r="69" spans="1:10" x14ac:dyDescent="0.25">
      <c r="A69" s="186" t="s">
        <v>271</v>
      </c>
      <c r="B69" s="187"/>
      <c r="C69" s="188"/>
      <c r="D69" s="75">
        <f>D49+D58+D63+D66+D67</f>
        <v>0</v>
      </c>
      <c r="E69" s="75">
        <f t="shared" ref="E69:I69" si="6">E49+E58+E63+E66+E67</f>
        <v>0</v>
      </c>
      <c r="F69" s="75">
        <f t="shared" si="6"/>
        <v>0</v>
      </c>
      <c r="G69" s="75">
        <f t="shared" si="6"/>
        <v>0</v>
      </c>
      <c r="H69" s="75">
        <f t="shared" si="6"/>
        <v>0</v>
      </c>
      <c r="I69" s="75">
        <f t="shared" si="6"/>
        <v>0</v>
      </c>
      <c r="J69" s="68"/>
    </row>
    <row r="70" spans="1:10" x14ac:dyDescent="0.25">
      <c r="A70" s="44"/>
      <c r="B70" s="189"/>
      <c r="C70" s="190"/>
      <c r="D70" s="75"/>
      <c r="E70" s="75"/>
      <c r="F70" s="75"/>
      <c r="G70" s="75"/>
      <c r="H70" s="75"/>
      <c r="I70" s="75"/>
      <c r="J70" s="68"/>
    </row>
    <row r="71" spans="1:10" x14ac:dyDescent="0.25">
      <c r="A71" s="186" t="s">
        <v>272</v>
      </c>
      <c r="B71" s="187"/>
      <c r="C71" s="188"/>
      <c r="D71" s="75">
        <f>D72</f>
        <v>0</v>
      </c>
      <c r="E71" s="75">
        <f t="shared" ref="E71:I71" si="7">E72</f>
        <v>0</v>
      </c>
      <c r="F71" s="75">
        <f t="shared" si="7"/>
        <v>0</v>
      </c>
      <c r="G71" s="75">
        <f t="shared" si="7"/>
        <v>0</v>
      </c>
      <c r="H71" s="75">
        <f t="shared" si="7"/>
        <v>0</v>
      </c>
      <c r="I71" s="75">
        <f t="shared" si="7"/>
        <v>0</v>
      </c>
      <c r="J71" s="68"/>
    </row>
    <row r="72" spans="1:10" x14ac:dyDescent="0.25">
      <c r="A72" s="41"/>
      <c r="B72" s="191" t="s">
        <v>273</v>
      </c>
      <c r="C72" s="192"/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68"/>
    </row>
    <row r="73" spans="1:10" x14ac:dyDescent="0.25">
      <c r="A73" s="44"/>
      <c r="B73" s="189"/>
      <c r="C73" s="190"/>
      <c r="D73" s="75"/>
      <c r="E73" s="75"/>
      <c r="F73" s="75"/>
      <c r="G73" s="75"/>
      <c r="H73" s="75"/>
      <c r="I73" s="75"/>
      <c r="J73" s="68"/>
    </row>
    <row r="74" spans="1:10" x14ac:dyDescent="0.25">
      <c r="A74" s="186" t="s">
        <v>274</v>
      </c>
      <c r="B74" s="187"/>
      <c r="C74" s="188"/>
      <c r="D74" s="75">
        <f t="shared" ref="D74:I74" si="8">D43+D69+D71</f>
        <v>18134542</v>
      </c>
      <c r="E74" s="75">
        <f t="shared" si="8"/>
        <v>417494</v>
      </c>
      <c r="F74" s="75">
        <f t="shared" si="8"/>
        <v>18552036</v>
      </c>
      <c r="G74" s="75">
        <f t="shared" si="8"/>
        <v>18552036</v>
      </c>
      <c r="H74" s="75">
        <f t="shared" si="8"/>
        <v>18552036</v>
      </c>
      <c r="I74" s="75">
        <f t="shared" si="8"/>
        <v>417494</v>
      </c>
      <c r="J74" s="68"/>
    </row>
    <row r="75" spans="1:10" x14ac:dyDescent="0.25">
      <c r="A75" s="44"/>
      <c r="B75" s="189"/>
      <c r="C75" s="190"/>
      <c r="D75" s="75"/>
      <c r="E75" s="75"/>
      <c r="F75" s="75"/>
      <c r="G75" s="75"/>
      <c r="H75" s="75"/>
      <c r="I75" s="75"/>
      <c r="J75" s="68"/>
    </row>
    <row r="76" spans="1:10" x14ac:dyDescent="0.25">
      <c r="A76" s="41"/>
      <c r="B76" s="193" t="s">
        <v>275</v>
      </c>
      <c r="C76" s="188"/>
      <c r="D76" s="75"/>
      <c r="E76" s="75"/>
      <c r="F76" s="75"/>
      <c r="G76" s="75"/>
      <c r="H76" s="75"/>
      <c r="I76" s="75"/>
      <c r="J76" s="68"/>
    </row>
    <row r="77" spans="1:10" x14ac:dyDescent="0.25">
      <c r="A77" s="41"/>
      <c r="B77" s="191" t="s">
        <v>276</v>
      </c>
      <c r="C77" s="192"/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68"/>
    </row>
    <row r="78" spans="1:10" ht="24" customHeight="1" x14ac:dyDescent="0.25">
      <c r="A78" s="41"/>
      <c r="B78" s="194" t="s">
        <v>277</v>
      </c>
      <c r="C78" s="195"/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68"/>
    </row>
    <row r="79" spans="1:10" x14ac:dyDescent="0.25">
      <c r="A79" s="41"/>
      <c r="B79" s="193" t="s">
        <v>278</v>
      </c>
      <c r="C79" s="188"/>
      <c r="D79" s="75">
        <f>D77+D78</f>
        <v>0</v>
      </c>
      <c r="E79" s="75">
        <f t="shared" ref="E79:I79" si="9">E77+E78</f>
        <v>0</v>
      </c>
      <c r="F79" s="75">
        <f t="shared" si="9"/>
        <v>0</v>
      </c>
      <c r="G79" s="75">
        <f t="shared" si="9"/>
        <v>0</v>
      </c>
      <c r="H79" s="75">
        <f t="shared" si="9"/>
        <v>0</v>
      </c>
      <c r="I79" s="75">
        <f t="shared" si="9"/>
        <v>0</v>
      </c>
      <c r="J79" s="68"/>
    </row>
    <row r="80" spans="1:10" ht="15.75" thickBot="1" x14ac:dyDescent="0.3">
      <c r="A80" s="49"/>
      <c r="B80" s="184"/>
      <c r="C80" s="185"/>
      <c r="D80" s="78"/>
      <c r="E80" s="78"/>
      <c r="F80" s="78"/>
      <c r="G80" s="78"/>
      <c r="H80" s="78"/>
      <c r="I80" s="78"/>
      <c r="J80" s="68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A24" sqref="A2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35" t="s">
        <v>415</v>
      </c>
      <c r="B1" s="136"/>
      <c r="C1" s="136"/>
      <c r="D1" s="136"/>
      <c r="E1" s="136"/>
      <c r="F1" s="136"/>
      <c r="G1" s="136"/>
      <c r="H1" s="215"/>
    </row>
    <row r="2" spans="1:9" x14ac:dyDescent="0.25">
      <c r="A2" s="166" t="s">
        <v>279</v>
      </c>
      <c r="B2" s="167"/>
      <c r="C2" s="167"/>
      <c r="D2" s="167"/>
      <c r="E2" s="167"/>
      <c r="F2" s="167"/>
      <c r="G2" s="167"/>
      <c r="H2" s="216"/>
    </row>
    <row r="3" spans="1:9" x14ac:dyDescent="0.25">
      <c r="A3" s="166" t="s">
        <v>280</v>
      </c>
      <c r="B3" s="167"/>
      <c r="C3" s="167"/>
      <c r="D3" s="167"/>
      <c r="E3" s="167"/>
      <c r="F3" s="167"/>
      <c r="G3" s="167"/>
      <c r="H3" s="216"/>
    </row>
    <row r="4" spans="1:9" x14ac:dyDescent="0.25">
      <c r="A4" s="166" t="s">
        <v>438</v>
      </c>
      <c r="B4" s="167"/>
      <c r="C4" s="167"/>
      <c r="D4" s="167"/>
      <c r="E4" s="167"/>
      <c r="F4" s="167"/>
      <c r="G4" s="167"/>
      <c r="H4" s="216"/>
    </row>
    <row r="5" spans="1:9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17"/>
    </row>
    <row r="6" spans="1:9" ht="15.75" thickBot="1" x14ac:dyDescent="0.3">
      <c r="A6" s="135" t="s">
        <v>2</v>
      </c>
      <c r="B6" s="137"/>
      <c r="C6" s="154" t="s">
        <v>281</v>
      </c>
      <c r="D6" s="155"/>
      <c r="E6" s="155"/>
      <c r="F6" s="155"/>
      <c r="G6" s="156"/>
      <c r="H6" s="174" t="s">
        <v>282</v>
      </c>
    </row>
    <row r="7" spans="1:9" ht="25.5" customHeight="1" thickBot="1" x14ac:dyDescent="0.3">
      <c r="A7" s="166"/>
      <c r="B7" s="202"/>
      <c r="C7" s="107" t="s">
        <v>168</v>
      </c>
      <c r="D7" s="106" t="s">
        <v>283</v>
      </c>
      <c r="E7" s="107" t="s">
        <v>284</v>
      </c>
      <c r="F7" s="107" t="s">
        <v>169</v>
      </c>
      <c r="G7" s="107" t="s">
        <v>171</v>
      </c>
      <c r="H7" s="206"/>
    </row>
    <row r="8" spans="1:9" x14ac:dyDescent="0.25">
      <c r="A8" s="218" t="s">
        <v>285</v>
      </c>
      <c r="B8" s="219"/>
      <c r="C8" s="119">
        <f>+C9+C17+C27+C37+C47</f>
        <v>18134542</v>
      </c>
      <c r="D8" s="119">
        <f>+D9+D17+D27+D37+D47</f>
        <v>417494.43</v>
      </c>
      <c r="E8" s="119">
        <f>+E9+E17+E27+E37+E47+E57+E61+E70+E74</f>
        <v>18552036.43</v>
      </c>
      <c r="F8" s="119">
        <f>+F9+F17+F27+F37+F47</f>
        <v>18430233</v>
      </c>
      <c r="G8" s="119">
        <f>+G9+G17+G27+G37+G47</f>
        <v>18364661</v>
      </c>
      <c r="H8" s="119">
        <f t="shared" ref="H8" si="0">H9+H17+H27+H37+H47+H57+H61+H70+H74</f>
        <v>121803.43</v>
      </c>
      <c r="I8" s="100"/>
    </row>
    <row r="9" spans="1:9" x14ac:dyDescent="0.25">
      <c r="A9" s="207" t="s">
        <v>286</v>
      </c>
      <c r="B9" s="208"/>
      <c r="C9" s="120">
        <f>SUM(C10:C16)</f>
        <v>14655461</v>
      </c>
      <c r="D9" s="120">
        <f t="shared" ref="D9:F9" si="1">SUM(D10:D16)</f>
        <v>193</v>
      </c>
      <c r="E9" s="120">
        <f t="shared" si="1"/>
        <v>14655654</v>
      </c>
      <c r="F9" s="120">
        <f t="shared" si="1"/>
        <v>14655654</v>
      </c>
      <c r="G9" s="120">
        <f>SUM(G10:G16)</f>
        <v>14655654</v>
      </c>
      <c r="H9" s="120">
        <f t="shared" ref="H9:H73" si="2">E9-F9</f>
        <v>0</v>
      </c>
    </row>
    <row r="10" spans="1:9" x14ac:dyDescent="0.25">
      <c r="A10" s="113"/>
      <c r="B10" s="114" t="s">
        <v>287</v>
      </c>
      <c r="C10" s="121">
        <v>8093424</v>
      </c>
      <c r="D10" s="120">
        <v>-18202</v>
      </c>
      <c r="E10" s="120">
        <f>+C10+D10</f>
        <v>8075222</v>
      </c>
      <c r="F10" s="120">
        <v>8075222</v>
      </c>
      <c r="G10" s="122">
        <f t="shared" ref="G10:G34" si="3">+F10</f>
        <v>8075222</v>
      </c>
      <c r="H10" s="120">
        <f t="shared" si="2"/>
        <v>0</v>
      </c>
    </row>
    <row r="11" spans="1:9" x14ac:dyDescent="0.25">
      <c r="A11" s="113"/>
      <c r="B11" s="114" t="s">
        <v>288</v>
      </c>
      <c r="C11" s="120">
        <v>0</v>
      </c>
      <c r="D11" s="120">
        <v>0</v>
      </c>
      <c r="E11" s="120">
        <f t="shared" ref="E11:E14" si="4">+C11+D11</f>
        <v>0</v>
      </c>
      <c r="F11" s="120">
        <v>0</v>
      </c>
      <c r="G11" s="122">
        <f t="shared" si="3"/>
        <v>0</v>
      </c>
      <c r="H11" s="120">
        <f t="shared" si="2"/>
        <v>0</v>
      </c>
    </row>
    <row r="12" spans="1:9" x14ac:dyDescent="0.25">
      <c r="A12" s="113"/>
      <c r="B12" s="114" t="s">
        <v>289</v>
      </c>
      <c r="C12" s="121">
        <v>4679445</v>
      </c>
      <c r="D12" s="120">
        <v>-754286</v>
      </c>
      <c r="E12" s="120">
        <f t="shared" si="4"/>
        <v>3925159</v>
      </c>
      <c r="F12" s="120">
        <v>3925159</v>
      </c>
      <c r="G12" s="122">
        <f t="shared" si="3"/>
        <v>3925159</v>
      </c>
      <c r="H12" s="120">
        <f t="shared" si="2"/>
        <v>0</v>
      </c>
    </row>
    <row r="13" spans="1:9" x14ac:dyDescent="0.25">
      <c r="A13" s="113"/>
      <c r="B13" s="114" t="s">
        <v>290</v>
      </c>
      <c r="C13" s="120">
        <v>0</v>
      </c>
      <c r="D13" s="120">
        <v>0</v>
      </c>
      <c r="E13" s="120">
        <f t="shared" si="4"/>
        <v>0</v>
      </c>
      <c r="F13" s="120">
        <v>0</v>
      </c>
      <c r="G13" s="122">
        <f t="shared" si="3"/>
        <v>0</v>
      </c>
      <c r="H13" s="120">
        <f t="shared" si="2"/>
        <v>0</v>
      </c>
    </row>
    <row r="14" spans="1:9" x14ac:dyDescent="0.25">
      <c r="A14" s="113"/>
      <c r="B14" s="114" t="s">
        <v>291</v>
      </c>
      <c r="C14" s="120">
        <v>1882592</v>
      </c>
      <c r="D14" s="120">
        <v>772681</v>
      </c>
      <c r="E14" s="120">
        <f t="shared" si="4"/>
        <v>2655273</v>
      </c>
      <c r="F14" s="120">
        <v>2655273</v>
      </c>
      <c r="G14" s="122">
        <v>2655273</v>
      </c>
      <c r="H14" s="120">
        <f>E14-F14</f>
        <v>0</v>
      </c>
    </row>
    <row r="15" spans="1:9" x14ac:dyDescent="0.25">
      <c r="A15" s="113"/>
      <c r="B15" s="114" t="s">
        <v>292</v>
      </c>
      <c r="C15" s="120">
        <v>0</v>
      </c>
      <c r="D15" s="120">
        <v>0</v>
      </c>
      <c r="E15" s="120">
        <f t="shared" ref="E15:E73" si="5">+C15</f>
        <v>0</v>
      </c>
      <c r="F15" s="120">
        <v>0</v>
      </c>
      <c r="G15" s="122">
        <f t="shared" si="3"/>
        <v>0</v>
      </c>
      <c r="H15" s="120">
        <f t="shared" si="2"/>
        <v>0</v>
      </c>
    </row>
    <row r="16" spans="1:9" x14ac:dyDescent="0.25">
      <c r="A16" s="113"/>
      <c r="B16" s="114" t="s">
        <v>293</v>
      </c>
      <c r="C16" s="120">
        <v>0</v>
      </c>
      <c r="D16" s="120">
        <v>0</v>
      </c>
      <c r="E16" s="120">
        <f t="shared" si="5"/>
        <v>0</v>
      </c>
      <c r="F16" s="120">
        <v>0</v>
      </c>
      <c r="G16" s="122">
        <f t="shared" si="3"/>
        <v>0</v>
      </c>
      <c r="H16" s="120">
        <f t="shared" si="2"/>
        <v>0</v>
      </c>
    </row>
    <row r="17" spans="1:8" x14ac:dyDescent="0.25">
      <c r="A17" s="207" t="s">
        <v>294</v>
      </c>
      <c r="B17" s="208"/>
      <c r="C17" s="120">
        <f>SUM(C18:C26)</f>
        <v>1320000</v>
      </c>
      <c r="D17" s="120">
        <f>SUM(D18:D26)</f>
        <v>261613.47999999998</v>
      </c>
      <c r="E17" s="120">
        <f>+E18+E19+E20+E21+E22+E23+E24+E25+E26</f>
        <v>1581613.48</v>
      </c>
      <c r="F17" s="120">
        <f>+SUM(F18:F26)</f>
        <v>1583825</v>
      </c>
      <c r="G17" s="120">
        <f>SUM(G18:G26)</f>
        <v>1583825</v>
      </c>
      <c r="H17" s="120">
        <f>E17-F17</f>
        <v>-2211.5200000000186</v>
      </c>
    </row>
    <row r="18" spans="1:8" x14ac:dyDescent="0.25">
      <c r="A18" s="113"/>
      <c r="B18" s="114" t="s">
        <v>295</v>
      </c>
      <c r="C18" s="120">
        <v>808000</v>
      </c>
      <c r="D18" s="120">
        <v>194510.05</v>
      </c>
      <c r="E18" s="120">
        <f>+C18+D18</f>
        <v>1002510.05</v>
      </c>
      <c r="F18" s="120">
        <v>1004722</v>
      </c>
      <c r="G18" s="122">
        <f>+F18</f>
        <v>1004722</v>
      </c>
      <c r="H18" s="120">
        <f>E18-F18</f>
        <v>-2211.9499999999534</v>
      </c>
    </row>
    <row r="19" spans="1:8" x14ac:dyDescent="0.25">
      <c r="A19" s="113"/>
      <c r="B19" s="114" t="s">
        <v>296</v>
      </c>
      <c r="C19" s="120">
        <v>46000</v>
      </c>
      <c r="D19" s="120">
        <v>-755</v>
      </c>
      <c r="E19" s="120">
        <f t="shared" ref="E19:E26" si="6">+C19+D19</f>
        <v>45245</v>
      </c>
      <c r="F19" s="120">
        <v>45245</v>
      </c>
      <c r="G19" s="122">
        <f t="shared" si="3"/>
        <v>45245</v>
      </c>
      <c r="H19" s="120">
        <f t="shared" si="2"/>
        <v>0</v>
      </c>
    </row>
    <row r="20" spans="1:8" x14ac:dyDescent="0.25">
      <c r="A20" s="113"/>
      <c r="B20" s="114" t="s">
        <v>297</v>
      </c>
      <c r="C20" s="120">
        <v>0</v>
      </c>
      <c r="D20" s="120">
        <v>0</v>
      </c>
      <c r="E20" s="120">
        <f t="shared" si="6"/>
        <v>0</v>
      </c>
      <c r="F20" s="120">
        <v>0</v>
      </c>
      <c r="G20" s="122">
        <f t="shared" si="3"/>
        <v>0</v>
      </c>
      <c r="H20" s="120">
        <f t="shared" si="2"/>
        <v>0</v>
      </c>
    </row>
    <row r="21" spans="1:8" x14ac:dyDescent="0.25">
      <c r="A21" s="113"/>
      <c r="B21" s="114" t="s">
        <v>298</v>
      </c>
      <c r="C21" s="120">
        <v>30000</v>
      </c>
      <c r="D21" s="120">
        <v>178822.43</v>
      </c>
      <c r="E21" s="120">
        <f t="shared" si="6"/>
        <v>208822.43</v>
      </c>
      <c r="F21" s="120">
        <v>208822</v>
      </c>
      <c r="G21" s="122">
        <f t="shared" si="3"/>
        <v>208822</v>
      </c>
      <c r="H21" s="120">
        <f t="shared" si="2"/>
        <v>0.42999999999301508</v>
      </c>
    </row>
    <row r="22" spans="1:8" x14ac:dyDescent="0.25">
      <c r="A22" s="113"/>
      <c r="B22" s="114" t="s">
        <v>299</v>
      </c>
      <c r="C22" s="120">
        <v>10000</v>
      </c>
      <c r="D22" s="120">
        <v>-9348</v>
      </c>
      <c r="E22" s="120">
        <f t="shared" si="6"/>
        <v>652</v>
      </c>
      <c r="F22" s="120">
        <v>652</v>
      </c>
      <c r="G22" s="122">
        <f>+F22</f>
        <v>652</v>
      </c>
      <c r="H22" s="120">
        <f t="shared" si="2"/>
        <v>0</v>
      </c>
    </row>
    <row r="23" spans="1:8" x14ac:dyDescent="0.25">
      <c r="A23" s="113"/>
      <c r="B23" s="114" t="s">
        <v>300</v>
      </c>
      <c r="C23" s="120">
        <v>300000</v>
      </c>
      <c r="D23" s="120">
        <v>-5000</v>
      </c>
      <c r="E23" s="120">
        <f t="shared" si="6"/>
        <v>295000</v>
      </c>
      <c r="F23" s="120">
        <v>295000</v>
      </c>
      <c r="G23" s="122">
        <f>+F23</f>
        <v>295000</v>
      </c>
      <c r="H23" s="120">
        <f t="shared" si="2"/>
        <v>0</v>
      </c>
    </row>
    <row r="24" spans="1:8" x14ac:dyDescent="0.25">
      <c r="A24" s="113"/>
      <c r="B24" s="114" t="s">
        <v>301</v>
      </c>
      <c r="C24" s="120">
        <v>100000</v>
      </c>
      <c r="D24" s="120">
        <v>-80073</v>
      </c>
      <c r="E24" s="120">
        <f t="shared" si="6"/>
        <v>19927</v>
      </c>
      <c r="F24" s="120">
        <v>19927</v>
      </c>
      <c r="G24" s="122">
        <f>+F24</f>
        <v>19927</v>
      </c>
      <c r="H24" s="120">
        <f t="shared" si="2"/>
        <v>0</v>
      </c>
    </row>
    <row r="25" spans="1:8" x14ac:dyDescent="0.25">
      <c r="A25" s="113"/>
      <c r="B25" s="114" t="s">
        <v>302</v>
      </c>
      <c r="C25" s="120">
        <v>0</v>
      </c>
      <c r="D25" s="120">
        <v>0</v>
      </c>
      <c r="E25" s="120">
        <f t="shared" si="6"/>
        <v>0</v>
      </c>
      <c r="F25" s="120">
        <v>0</v>
      </c>
      <c r="G25" s="122">
        <f t="shared" si="3"/>
        <v>0</v>
      </c>
      <c r="H25" s="120">
        <f t="shared" si="2"/>
        <v>0</v>
      </c>
    </row>
    <row r="26" spans="1:8" x14ac:dyDescent="0.25">
      <c r="A26" s="113"/>
      <c r="B26" s="114" t="s">
        <v>303</v>
      </c>
      <c r="C26" s="120">
        <v>26000</v>
      </c>
      <c r="D26" s="120">
        <v>-16543</v>
      </c>
      <c r="E26" s="120">
        <f t="shared" si="6"/>
        <v>9457</v>
      </c>
      <c r="F26" s="120">
        <v>9457</v>
      </c>
      <c r="G26" s="122">
        <v>9457</v>
      </c>
      <c r="H26" s="120">
        <f t="shared" si="2"/>
        <v>0</v>
      </c>
    </row>
    <row r="27" spans="1:8" x14ac:dyDescent="0.25">
      <c r="A27" s="207" t="s">
        <v>304</v>
      </c>
      <c r="B27" s="208"/>
      <c r="C27" s="120">
        <f>SUM(C28:C36)</f>
        <v>1618081</v>
      </c>
      <c r="D27" s="120">
        <f>SUM(D28:D36)</f>
        <v>-316811.05</v>
      </c>
      <c r="E27" s="120">
        <f>+E28+E29+E30+E31+E32+E33+E34+E35+E36</f>
        <v>1301269.95</v>
      </c>
      <c r="F27" s="120">
        <f t="shared" ref="F27:H27" si="7">SUM(F28:F36)</f>
        <v>1227255</v>
      </c>
      <c r="G27" s="122">
        <f>SUM(G28:G36)</f>
        <v>1161683</v>
      </c>
      <c r="H27" s="120">
        <f t="shared" si="7"/>
        <v>74014.950000000012</v>
      </c>
    </row>
    <row r="28" spans="1:8" x14ac:dyDescent="0.25">
      <c r="A28" s="113"/>
      <c r="B28" s="114" t="s">
        <v>305</v>
      </c>
      <c r="C28" s="120">
        <v>108744</v>
      </c>
      <c r="D28" s="120">
        <v>-18606</v>
      </c>
      <c r="E28" s="120">
        <f>+C28+D28</f>
        <v>90138</v>
      </c>
      <c r="F28" s="120">
        <v>90138</v>
      </c>
      <c r="G28" s="122">
        <f>+F28</f>
        <v>90138</v>
      </c>
      <c r="H28" s="120">
        <f t="shared" si="2"/>
        <v>0</v>
      </c>
    </row>
    <row r="29" spans="1:8" x14ac:dyDescent="0.25">
      <c r="A29" s="113"/>
      <c r="B29" s="114" t="s">
        <v>306</v>
      </c>
      <c r="C29" s="122">
        <v>96000</v>
      </c>
      <c r="D29" s="122">
        <v>-24000</v>
      </c>
      <c r="E29" s="120">
        <f t="shared" ref="E29:E36" si="8">+C29+D29</f>
        <v>72000</v>
      </c>
      <c r="F29" s="122">
        <v>72000</v>
      </c>
      <c r="G29" s="122">
        <f t="shared" si="3"/>
        <v>72000</v>
      </c>
      <c r="H29" s="122">
        <f t="shared" si="2"/>
        <v>0</v>
      </c>
    </row>
    <row r="30" spans="1:8" x14ac:dyDescent="0.25">
      <c r="A30" s="113"/>
      <c r="B30" s="114" t="s">
        <v>307</v>
      </c>
      <c r="C30" s="122">
        <v>0</v>
      </c>
      <c r="D30" s="122">
        <v>0</v>
      </c>
      <c r="E30" s="120">
        <f t="shared" si="8"/>
        <v>0</v>
      </c>
      <c r="F30" s="122">
        <v>0</v>
      </c>
      <c r="G30" s="122">
        <f t="shared" si="3"/>
        <v>0</v>
      </c>
      <c r="H30" s="122">
        <f t="shared" si="2"/>
        <v>0</v>
      </c>
    </row>
    <row r="31" spans="1:8" x14ac:dyDescent="0.25">
      <c r="A31" s="113"/>
      <c r="B31" s="114" t="s">
        <v>308</v>
      </c>
      <c r="C31" s="122">
        <v>154200</v>
      </c>
      <c r="D31" s="122">
        <v>-2258.0500000000002</v>
      </c>
      <c r="E31" s="120">
        <f t="shared" si="8"/>
        <v>151941.95000000001</v>
      </c>
      <c r="F31" s="122">
        <v>155144</v>
      </c>
      <c r="G31" s="122">
        <v>155144</v>
      </c>
      <c r="H31" s="122">
        <f t="shared" si="2"/>
        <v>-3202.0499999999884</v>
      </c>
    </row>
    <row r="32" spans="1:8" x14ac:dyDescent="0.25">
      <c r="A32" s="113"/>
      <c r="B32" s="114" t="s">
        <v>309</v>
      </c>
      <c r="C32" s="122">
        <v>678081</v>
      </c>
      <c r="D32" s="122">
        <v>-338453</v>
      </c>
      <c r="E32" s="120">
        <f t="shared" si="8"/>
        <v>339628</v>
      </c>
      <c r="F32" s="122">
        <v>262411</v>
      </c>
      <c r="G32" s="122">
        <f t="shared" si="3"/>
        <v>262411</v>
      </c>
      <c r="H32" s="122">
        <f t="shared" si="2"/>
        <v>77217</v>
      </c>
    </row>
    <row r="33" spans="1:8" x14ac:dyDescent="0.25">
      <c r="A33" s="113"/>
      <c r="B33" s="114" t="s">
        <v>310</v>
      </c>
      <c r="C33" s="122">
        <v>10000</v>
      </c>
      <c r="D33" s="122">
        <v>-10000</v>
      </c>
      <c r="E33" s="120">
        <f t="shared" si="8"/>
        <v>0</v>
      </c>
      <c r="F33" s="122">
        <v>0</v>
      </c>
      <c r="G33" s="122">
        <f t="shared" si="3"/>
        <v>0</v>
      </c>
      <c r="H33" s="122">
        <f t="shared" si="2"/>
        <v>0</v>
      </c>
    </row>
    <row r="34" spans="1:8" x14ac:dyDescent="0.25">
      <c r="A34" s="113"/>
      <c r="B34" s="114" t="s">
        <v>311</v>
      </c>
      <c r="C34" s="122">
        <v>73000</v>
      </c>
      <c r="D34" s="122">
        <v>-27906</v>
      </c>
      <c r="E34" s="120">
        <f t="shared" si="8"/>
        <v>45094</v>
      </c>
      <c r="F34" s="122">
        <v>45094</v>
      </c>
      <c r="G34" s="122">
        <f t="shared" si="3"/>
        <v>45094</v>
      </c>
      <c r="H34" s="122">
        <f t="shared" si="2"/>
        <v>0</v>
      </c>
    </row>
    <row r="35" spans="1:8" x14ac:dyDescent="0.25">
      <c r="A35" s="113"/>
      <c r="B35" s="114" t="s">
        <v>312</v>
      </c>
      <c r="C35" s="122">
        <v>252456</v>
      </c>
      <c r="D35" s="122">
        <v>13410</v>
      </c>
      <c r="E35" s="120">
        <f t="shared" si="8"/>
        <v>265866</v>
      </c>
      <c r="F35" s="122">
        <v>265866</v>
      </c>
      <c r="G35" s="122">
        <f>+F35</f>
        <v>265866</v>
      </c>
      <c r="H35" s="122">
        <f t="shared" si="2"/>
        <v>0</v>
      </c>
    </row>
    <row r="36" spans="1:8" x14ac:dyDescent="0.25">
      <c r="A36" s="113"/>
      <c r="B36" s="114" t="s">
        <v>313</v>
      </c>
      <c r="C36" s="122">
        <v>245600</v>
      </c>
      <c r="D36" s="122">
        <v>91002</v>
      </c>
      <c r="E36" s="120">
        <f t="shared" si="8"/>
        <v>336602</v>
      </c>
      <c r="F36" s="122">
        <v>336602</v>
      </c>
      <c r="G36" s="122">
        <v>271030</v>
      </c>
      <c r="H36" s="122">
        <f t="shared" si="2"/>
        <v>0</v>
      </c>
    </row>
    <row r="37" spans="1:8" x14ac:dyDescent="0.25">
      <c r="A37" s="207" t="s">
        <v>314</v>
      </c>
      <c r="B37" s="208"/>
      <c r="C37" s="122">
        <f>SUM(C38:C46)</f>
        <v>0</v>
      </c>
      <c r="D37" s="122">
        <v>0</v>
      </c>
      <c r="E37" s="120">
        <f t="shared" si="5"/>
        <v>0</v>
      </c>
      <c r="F37" s="122">
        <f>SUM(F38:F46)</f>
        <v>0</v>
      </c>
      <c r="G37" s="122">
        <v>0</v>
      </c>
      <c r="H37" s="122">
        <f t="shared" si="2"/>
        <v>0</v>
      </c>
    </row>
    <row r="38" spans="1:8" x14ac:dyDescent="0.25">
      <c r="A38" s="113"/>
      <c r="B38" s="114" t="s">
        <v>315</v>
      </c>
      <c r="C38" s="122">
        <v>0</v>
      </c>
      <c r="D38" s="122">
        <v>0</v>
      </c>
      <c r="E38" s="120">
        <f t="shared" si="5"/>
        <v>0</v>
      </c>
      <c r="F38" s="122">
        <v>0</v>
      </c>
      <c r="G38" s="122">
        <v>0</v>
      </c>
      <c r="H38" s="122">
        <f t="shared" si="2"/>
        <v>0</v>
      </c>
    </row>
    <row r="39" spans="1:8" x14ac:dyDescent="0.25">
      <c r="A39" s="113"/>
      <c r="B39" s="114" t="s">
        <v>316</v>
      </c>
      <c r="C39" s="122">
        <v>0</v>
      </c>
      <c r="D39" s="122">
        <v>0</v>
      </c>
      <c r="E39" s="120">
        <f t="shared" si="5"/>
        <v>0</v>
      </c>
      <c r="F39" s="122">
        <v>0</v>
      </c>
      <c r="G39" s="122">
        <v>0</v>
      </c>
      <c r="H39" s="122">
        <f t="shared" si="2"/>
        <v>0</v>
      </c>
    </row>
    <row r="40" spans="1:8" x14ac:dyDescent="0.25">
      <c r="A40" s="113"/>
      <c r="B40" s="114" t="s">
        <v>317</v>
      </c>
      <c r="C40" s="122">
        <v>0</v>
      </c>
      <c r="D40" s="122">
        <v>0</v>
      </c>
      <c r="E40" s="120">
        <f t="shared" si="5"/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13"/>
      <c r="B41" s="114" t="s">
        <v>318</v>
      </c>
      <c r="C41" s="122">
        <v>0</v>
      </c>
      <c r="D41" s="122">
        <v>0</v>
      </c>
      <c r="E41" s="120">
        <f t="shared" si="5"/>
        <v>0</v>
      </c>
      <c r="F41" s="122">
        <v>0</v>
      </c>
      <c r="G41" s="122">
        <v>0</v>
      </c>
      <c r="H41" s="122">
        <f t="shared" si="2"/>
        <v>0</v>
      </c>
    </row>
    <row r="42" spans="1:8" x14ac:dyDescent="0.25">
      <c r="A42" s="113"/>
      <c r="B42" s="114" t="s">
        <v>319</v>
      </c>
      <c r="C42" s="122">
        <v>0</v>
      </c>
      <c r="D42" s="122">
        <v>0</v>
      </c>
      <c r="E42" s="120">
        <f t="shared" si="5"/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13"/>
      <c r="B43" s="114" t="s">
        <v>320</v>
      </c>
      <c r="C43" s="122">
        <v>0</v>
      </c>
      <c r="D43" s="122">
        <v>0</v>
      </c>
      <c r="E43" s="120">
        <f t="shared" si="5"/>
        <v>0</v>
      </c>
      <c r="F43" s="120">
        <v>0</v>
      </c>
      <c r="G43" s="120">
        <v>0</v>
      </c>
      <c r="H43" s="120">
        <f t="shared" si="2"/>
        <v>0</v>
      </c>
    </row>
    <row r="44" spans="1:8" x14ac:dyDescent="0.25">
      <c r="A44" s="113"/>
      <c r="B44" s="114" t="s">
        <v>321</v>
      </c>
      <c r="C44" s="122">
        <v>0</v>
      </c>
      <c r="D44" s="122">
        <v>0</v>
      </c>
      <c r="E44" s="120">
        <f t="shared" si="5"/>
        <v>0</v>
      </c>
      <c r="F44" s="120">
        <v>0</v>
      </c>
      <c r="G44" s="120">
        <v>0</v>
      </c>
      <c r="H44" s="120">
        <f t="shared" si="2"/>
        <v>0</v>
      </c>
    </row>
    <row r="45" spans="1:8" x14ac:dyDescent="0.25">
      <c r="A45" s="113"/>
      <c r="B45" s="114" t="s">
        <v>322</v>
      </c>
      <c r="C45" s="122">
        <v>0</v>
      </c>
      <c r="D45" s="122">
        <v>0</v>
      </c>
      <c r="E45" s="120">
        <f t="shared" si="5"/>
        <v>0</v>
      </c>
      <c r="F45" s="120">
        <v>0</v>
      </c>
      <c r="G45" s="120">
        <v>0</v>
      </c>
      <c r="H45" s="120">
        <f t="shared" si="2"/>
        <v>0</v>
      </c>
    </row>
    <row r="46" spans="1:8" ht="15.75" thickBot="1" x14ac:dyDescent="0.3">
      <c r="A46" s="115"/>
      <c r="B46" s="116" t="s">
        <v>323</v>
      </c>
      <c r="C46" s="123">
        <v>0</v>
      </c>
      <c r="D46" s="123">
        <v>0</v>
      </c>
      <c r="E46" s="131">
        <f t="shared" si="5"/>
        <v>0</v>
      </c>
      <c r="F46" s="131">
        <v>0</v>
      </c>
      <c r="G46" s="131">
        <v>0</v>
      </c>
      <c r="H46" s="131">
        <f t="shared" si="2"/>
        <v>0</v>
      </c>
    </row>
    <row r="47" spans="1:8" x14ac:dyDescent="0.25">
      <c r="A47" s="207" t="s">
        <v>324</v>
      </c>
      <c r="B47" s="208"/>
      <c r="C47" s="122">
        <f>SUM(C48:C56)</f>
        <v>541000</v>
      </c>
      <c r="D47" s="122">
        <f>SUM(D48:D56)</f>
        <v>472499</v>
      </c>
      <c r="E47" s="120">
        <f>+C47+D47</f>
        <v>1013499</v>
      </c>
      <c r="F47" s="120">
        <f>SUM(F48:F56)</f>
        <v>963499</v>
      </c>
      <c r="G47" s="120">
        <f>SUM(G48:G56)</f>
        <v>963499</v>
      </c>
      <c r="H47" s="120">
        <f t="shared" si="2"/>
        <v>50000</v>
      </c>
    </row>
    <row r="48" spans="1:8" x14ac:dyDescent="0.25">
      <c r="A48" s="113"/>
      <c r="B48" s="114" t="s">
        <v>325</v>
      </c>
      <c r="C48" s="122">
        <v>0</v>
      </c>
      <c r="D48" s="122">
        <v>494199</v>
      </c>
      <c r="E48" s="122">
        <v>494199</v>
      </c>
      <c r="F48" s="120">
        <v>444199</v>
      </c>
      <c r="G48" s="120">
        <v>444199</v>
      </c>
      <c r="H48" s="120">
        <f t="shared" si="2"/>
        <v>50000</v>
      </c>
    </row>
    <row r="49" spans="1:8" x14ac:dyDescent="0.25">
      <c r="A49" s="113"/>
      <c r="B49" s="114" t="s">
        <v>326</v>
      </c>
      <c r="C49" s="122">
        <v>0</v>
      </c>
      <c r="D49" s="122">
        <v>0</v>
      </c>
      <c r="E49" s="120">
        <f t="shared" si="5"/>
        <v>0</v>
      </c>
      <c r="F49" s="120">
        <v>0</v>
      </c>
      <c r="G49" s="120">
        <v>0</v>
      </c>
      <c r="H49" s="120">
        <f t="shared" si="2"/>
        <v>0</v>
      </c>
    </row>
    <row r="50" spans="1:8" x14ac:dyDescent="0.25">
      <c r="A50" s="113"/>
      <c r="B50" s="114" t="s">
        <v>327</v>
      </c>
      <c r="C50" s="122">
        <v>0</v>
      </c>
      <c r="D50" s="122">
        <v>0</v>
      </c>
      <c r="E50" s="120">
        <f t="shared" si="5"/>
        <v>0</v>
      </c>
      <c r="F50" s="120">
        <v>0</v>
      </c>
      <c r="G50" s="120">
        <v>0</v>
      </c>
      <c r="H50" s="120">
        <f t="shared" si="2"/>
        <v>0</v>
      </c>
    </row>
    <row r="51" spans="1:8" x14ac:dyDescent="0.25">
      <c r="A51" s="113"/>
      <c r="B51" s="114" t="s">
        <v>328</v>
      </c>
      <c r="C51" s="122">
        <v>500000</v>
      </c>
      <c r="D51" s="122">
        <v>-27100</v>
      </c>
      <c r="E51" s="120">
        <f>+C51+D51</f>
        <v>472900</v>
      </c>
      <c r="F51" s="120">
        <v>472900</v>
      </c>
      <c r="G51" s="120">
        <v>472900</v>
      </c>
      <c r="H51" s="120">
        <f t="shared" si="2"/>
        <v>0</v>
      </c>
    </row>
    <row r="52" spans="1:8" x14ac:dyDescent="0.25">
      <c r="A52" s="113"/>
      <c r="B52" s="114" t="s">
        <v>329</v>
      </c>
      <c r="C52" s="122">
        <v>0</v>
      </c>
      <c r="D52" s="122">
        <v>0</v>
      </c>
      <c r="E52" s="120">
        <f t="shared" si="5"/>
        <v>0</v>
      </c>
      <c r="F52" s="120">
        <v>0</v>
      </c>
      <c r="G52" s="120">
        <v>0</v>
      </c>
      <c r="H52" s="120">
        <f t="shared" si="2"/>
        <v>0</v>
      </c>
    </row>
    <row r="53" spans="1:8" x14ac:dyDescent="0.25">
      <c r="A53" s="113"/>
      <c r="B53" s="114" t="s">
        <v>330</v>
      </c>
      <c r="C53" s="122">
        <v>41000</v>
      </c>
      <c r="D53" s="122">
        <v>5400</v>
      </c>
      <c r="E53" s="120">
        <f>+C53+D53</f>
        <v>46400</v>
      </c>
      <c r="F53" s="122">
        <v>46400</v>
      </c>
      <c r="G53" s="122">
        <v>46400</v>
      </c>
      <c r="H53" s="122">
        <f t="shared" si="2"/>
        <v>0</v>
      </c>
    </row>
    <row r="54" spans="1:8" x14ac:dyDescent="0.25">
      <c r="A54" s="113"/>
      <c r="B54" s="114" t="s">
        <v>331</v>
      </c>
      <c r="C54" s="122">
        <v>0</v>
      </c>
      <c r="D54" s="122">
        <v>0</v>
      </c>
      <c r="E54" s="120">
        <f t="shared" si="5"/>
        <v>0</v>
      </c>
      <c r="F54" s="122">
        <v>0</v>
      </c>
      <c r="G54" s="122">
        <v>0</v>
      </c>
      <c r="H54" s="122">
        <f t="shared" si="2"/>
        <v>0</v>
      </c>
    </row>
    <row r="55" spans="1:8" x14ac:dyDescent="0.25">
      <c r="A55" s="113"/>
      <c r="B55" s="114" t="s">
        <v>332</v>
      </c>
      <c r="C55" s="122">
        <v>0</v>
      </c>
      <c r="D55" s="122">
        <v>0</v>
      </c>
      <c r="E55" s="120">
        <f t="shared" si="5"/>
        <v>0</v>
      </c>
      <c r="F55" s="122">
        <v>0</v>
      </c>
      <c r="G55" s="122">
        <v>0</v>
      </c>
      <c r="H55" s="122">
        <f t="shared" si="2"/>
        <v>0</v>
      </c>
    </row>
    <row r="56" spans="1:8" x14ac:dyDescent="0.25">
      <c r="A56" s="113"/>
      <c r="B56" s="114" t="s">
        <v>333</v>
      </c>
      <c r="C56" s="122">
        <v>0</v>
      </c>
      <c r="D56" s="122">
        <v>0</v>
      </c>
      <c r="E56" s="120">
        <f t="shared" si="5"/>
        <v>0</v>
      </c>
      <c r="F56" s="122">
        <v>0</v>
      </c>
      <c r="G56" s="122">
        <v>0</v>
      </c>
      <c r="H56" s="122">
        <f t="shared" si="2"/>
        <v>0</v>
      </c>
    </row>
    <row r="57" spans="1:8" x14ac:dyDescent="0.25">
      <c r="A57" s="207" t="s">
        <v>334</v>
      </c>
      <c r="B57" s="208"/>
      <c r="C57" s="122">
        <f>SUM(C58:C60)</f>
        <v>0</v>
      </c>
      <c r="D57" s="122">
        <f>SUM(D58:D60)</f>
        <v>0</v>
      </c>
      <c r="E57" s="120">
        <f t="shared" si="5"/>
        <v>0</v>
      </c>
      <c r="F57" s="122">
        <f t="shared" ref="F57" si="9">SUM(F58:F60)</f>
        <v>0</v>
      </c>
      <c r="G57" s="122">
        <v>0</v>
      </c>
      <c r="H57" s="122">
        <f t="shared" si="2"/>
        <v>0</v>
      </c>
    </row>
    <row r="58" spans="1:8" x14ac:dyDescent="0.25">
      <c r="A58" s="113"/>
      <c r="B58" s="114" t="s">
        <v>335</v>
      </c>
      <c r="C58" s="122">
        <v>0</v>
      </c>
      <c r="D58" s="122">
        <v>0</v>
      </c>
      <c r="E58" s="120">
        <f t="shared" si="5"/>
        <v>0</v>
      </c>
      <c r="F58" s="122">
        <v>0</v>
      </c>
      <c r="G58" s="122">
        <v>0</v>
      </c>
      <c r="H58" s="122">
        <f t="shared" si="2"/>
        <v>0</v>
      </c>
    </row>
    <row r="59" spans="1:8" x14ac:dyDescent="0.25">
      <c r="A59" s="113"/>
      <c r="B59" s="114" t="s">
        <v>336</v>
      </c>
      <c r="C59" s="122">
        <v>0</v>
      </c>
      <c r="D59" s="122">
        <v>0</v>
      </c>
      <c r="E59" s="120">
        <f t="shared" si="5"/>
        <v>0</v>
      </c>
      <c r="F59" s="122">
        <v>0</v>
      </c>
      <c r="G59" s="122">
        <v>0</v>
      </c>
      <c r="H59" s="122">
        <f t="shared" si="2"/>
        <v>0</v>
      </c>
    </row>
    <row r="60" spans="1:8" x14ac:dyDescent="0.25">
      <c r="A60" s="113"/>
      <c r="B60" s="114" t="s">
        <v>337</v>
      </c>
      <c r="C60" s="122">
        <v>0</v>
      </c>
      <c r="D60" s="122">
        <v>0</v>
      </c>
      <c r="E60" s="120">
        <f t="shared" si="5"/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207" t="s">
        <v>338</v>
      </c>
      <c r="B61" s="208"/>
      <c r="C61" s="122">
        <f>SUM(C62:C69)</f>
        <v>0</v>
      </c>
      <c r="D61" s="122">
        <f>SUM(D62:D69)</f>
        <v>0</v>
      </c>
      <c r="E61" s="120">
        <f t="shared" si="5"/>
        <v>0</v>
      </c>
      <c r="F61" s="122">
        <f t="shared" ref="F61" si="10">SUM(F62:F69)</f>
        <v>0</v>
      </c>
      <c r="G61" s="122">
        <v>0</v>
      </c>
      <c r="H61" s="122">
        <f t="shared" si="2"/>
        <v>0</v>
      </c>
    </row>
    <row r="62" spans="1:8" x14ac:dyDescent="0.25">
      <c r="A62" s="113"/>
      <c r="B62" s="114" t="s">
        <v>339</v>
      </c>
      <c r="C62" s="122">
        <v>0</v>
      </c>
      <c r="D62" s="122">
        <v>0</v>
      </c>
      <c r="E62" s="120">
        <f t="shared" si="5"/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113"/>
      <c r="B63" s="114" t="s">
        <v>340</v>
      </c>
      <c r="C63" s="122">
        <v>0</v>
      </c>
      <c r="D63" s="122">
        <v>0</v>
      </c>
      <c r="E63" s="120">
        <f t="shared" si="5"/>
        <v>0</v>
      </c>
      <c r="F63" s="122">
        <v>0</v>
      </c>
      <c r="G63" s="122">
        <v>0</v>
      </c>
      <c r="H63" s="122">
        <f t="shared" si="2"/>
        <v>0</v>
      </c>
    </row>
    <row r="64" spans="1:8" x14ac:dyDescent="0.25">
      <c r="A64" s="113"/>
      <c r="B64" s="114" t="s">
        <v>341</v>
      </c>
      <c r="C64" s="122">
        <v>0</v>
      </c>
      <c r="D64" s="122">
        <v>0</v>
      </c>
      <c r="E64" s="120">
        <f t="shared" si="5"/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13"/>
      <c r="B65" s="114" t="s">
        <v>342</v>
      </c>
      <c r="C65" s="122">
        <v>0</v>
      </c>
      <c r="D65" s="122">
        <v>0</v>
      </c>
      <c r="E65" s="120">
        <f t="shared" si="5"/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13"/>
      <c r="B66" s="114" t="s">
        <v>343</v>
      </c>
      <c r="C66" s="122">
        <v>0</v>
      </c>
      <c r="D66" s="122">
        <v>0</v>
      </c>
      <c r="E66" s="120">
        <f t="shared" si="5"/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13"/>
      <c r="B67" s="114" t="s">
        <v>344</v>
      </c>
      <c r="C67" s="122">
        <v>0</v>
      </c>
      <c r="D67" s="122">
        <v>0</v>
      </c>
      <c r="E67" s="120">
        <f t="shared" si="5"/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13"/>
      <c r="B68" s="114" t="s">
        <v>345</v>
      </c>
      <c r="C68" s="122">
        <v>0</v>
      </c>
      <c r="D68" s="122">
        <v>0</v>
      </c>
      <c r="E68" s="120">
        <f t="shared" si="5"/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13"/>
      <c r="B69" s="114" t="s">
        <v>346</v>
      </c>
      <c r="C69" s="122">
        <v>0</v>
      </c>
      <c r="D69" s="122">
        <v>0</v>
      </c>
      <c r="E69" s="120">
        <f t="shared" si="5"/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207" t="s">
        <v>347</v>
      </c>
      <c r="B70" s="208"/>
      <c r="C70" s="122">
        <f>SUM(C71:C73)</f>
        <v>0</v>
      </c>
      <c r="D70" s="122">
        <f>SUM(D71:D73)</f>
        <v>0</v>
      </c>
      <c r="E70" s="120">
        <f t="shared" si="5"/>
        <v>0</v>
      </c>
      <c r="F70" s="122">
        <f t="shared" ref="F70" si="11">SUM(F71:F73)</f>
        <v>0</v>
      </c>
      <c r="G70" s="122">
        <v>0</v>
      </c>
      <c r="H70" s="122">
        <f t="shared" si="2"/>
        <v>0</v>
      </c>
    </row>
    <row r="71" spans="1:8" x14ac:dyDescent="0.25">
      <c r="A71" s="113"/>
      <c r="B71" s="114" t="s">
        <v>348</v>
      </c>
      <c r="C71" s="122">
        <v>0</v>
      </c>
      <c r="D71" s="122">
        <v>0</v>
      </c>
      <c r="E71" s="120">
        <f t="shared" si="5"/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113"/>
      <c r="B72" s="114" t="s">
        <v>349</v>
      </c>
      <c r="C72" s="122">
        <v>0</v>
      </c>
      <c r="D72" s="122">
        <v>0</v>
      </c>
      <c r="E72" s="120">
        <f t="shared" si="5"/>
        <v>0</v>
      </c>
      <c r="F72" s="122">
        <v>0</v>
      </c>
      <c r="G72" s="122">
        <v>0</v>
      </c>
      <c r="H72" s="122">
        <f t="shared" si="2"/>
        <v>0</v>
      </c>
    </row>
    <row r="73" spans="1:8" x14ac:dyDescent="0.25">
      <c r="A73" s="113"/>
      <c r="B73" s="114" t="s">
        <v>350</v>
      </c>
      <c r="C73" s="122">
        <v>0</v>
      </c>
      <c r="D73" s="122">
        <v>0</v>
      </c>
      <c r="E73" s="120">
        <f t="shared" si="5"/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207" t="s">
        <v>351</v>
      </c>
      <c r="B74" s="208"/>
      <c r="C74" s="122">
        <f>SUM(C75:C81)</f>
        <v>0</v>
      </c>
      <c r="D74" s="122">
        <f>SUM(D75:D81)</f>
        <v>0</v>
      </c>
      <c r="E74" s="120">
        <f t="shared" ref="E74:E81" si="12">+C74</f>
        <v>0</v>
      </c>
      <c r="F74" s="122">
        <f t="shared" ref="F74" si="13">SUM(F75:F81)</f>
        <v>0</v>
      </c>
      <c r="G74" s="122">
        <v>0</v>
      </c>
      <c r="H74" s="122">
        <f t="shared" ref="H74:H81" si="14">E74-F74</f>
        <v>0</v>
      </c>
    </row>
    <row r="75" spans="1:8" x14ac:dyDescent="0.25">
      <c r="A75" s="113"/>
      <c r="B75" s="114" t="s">
        <v>352</v>
      </c>
      <c r="C75" s="122">
        <v>0</v>
      </c>
      <c r="D75" s="122">
        <v>0</v>
      </c>
      <c r="E75" s="120">
        <f t="shared" si="12"/>
        <v>0</v>
      </c>
      <c r="F75" s="122">
        <v>0</v>
      </c>
      <c r="G75" s="122">
        <v>0</v>
      </c>
      <c r="H75" s="122">
        <f t="shared" si="14"/>
        <v>0</v>
      </c>
    </row>
    <row r="76" spans="1:8" x14ac:dyDescent="0.25">
      <c r="A76" s="113"/>
      <c r="B76" s="114" t="s">
        <v>353</v>
      </c>
      <c r="C76" s="122">
        <v>0</v>
      </c>
      <c r="D76" s="122">
        <v>0</v>
      </c>
      <c r="E76" s="120">
        <f t="shared" si="12"/>
        <v>0</v>
      </c>
      <c r="F76" s="122">
        <v>0</v>
      </c>
      <c r="G76" s="122">
        <v>0</v>
      </c>
      <c r="H76" s="122">
        <f t="shared" si="14"/>
        <v>0</v>
      </c>
    </row>
    <row r="77" spans="1:8" x14ac:dyDescent="0.25">
      <c r="A77" s="113"/>
      <c r="B77" s="114" t="s">
        <v>354</v>
      </c>
      <c r="C77" s="122">
        <v>0</v>
      </c>
      <c r="D77" s="122">
        <v>0</v>
      </c>
      <c r="E77" s="120">
        <f t="shared" si="12"/>
        <v>0</v>
      </c>
      <c r="F77" s="122">
        <v>0</v>
      </c>
      <c r="G77" s="122">
        <v>0</v>
      </c>
      <c r="H77" s="122">
        <f t="shared" si="14"/>
        <v>0</v>
      </c>
    </row>
    <row r="78" spans="1:8" x14ac:dyDescent="0.25">
      <c r="A78" s="113"/>
      <c r="B78" s="114" t="s">
        <v>355</v>
      </c>
      <c r="C78" s="122">
        <v>0</v>
      </c>
      <c r="D78" s="122">
        <v>0</v>
      </c>
      <c r="E78" s="120">
        <f t="shared" si="12"/>
        <v>0</v>
      </c>
      <c r="F78" s="122">
        <v>0</v>
      </c>
      <c r="G78" s="122">
        <v>0</v>
      </c>
      <c r="H78" s="122">
        <f t="shared" si="14"/>
        <v>0</v>
      </c>
    </row>
    <row r="79" spans="1:8" x14ac:dyDescent="0.25">
      <c r="A79" s="113"/>
      <c r="B79" s="114" t="s">
        <v>356</v>
      </c>
      <c r="C79" s="122">
        <v>0</v>
      </c>
      <c r="D79" s="122">
        <v>0</v>
      </c>
      <c r="E79" s="120">
        <f t="shared" si="12"/>
        <v>0</v>
      </c>
      <c r="F79" s="122">
        <v>0</v>
      </c>
      <c r="G79" s="122">
        <v>0</v>
      </c>
      <c r="H79" s="122">
        <f t="shared" si="14"/>
        <v>0</v>
      </c>
    </row>
    <row r="80" spans="1:8" x14ac:dyDescent="0.25">
      <c r="A80" s="113"/>
      <c r="B80" s="114" t="s">
        <v>357</v>
      </c>
      <c r="C80" s="122">
        <v>0</v>
      </c>
      <c r="D80" s="122">
        <v>0</v>
      </c>
      <c r="E80" s="120">
        <f t="shared" si="12"/>
        <v>0</v>
      </c>
      <c r="F80" s="122">
        <v>0</v>
      </c>
      <c r="G80" s="122">
        <v>0</v>
      </c>
      <c r="H80" s="122">
        <f t="shared" si="14"/>
        <v>0</v>
      </c>
    </row>
    <row r="81" spans="1:8" x14ac:dyDescent="0.25">
      <c r="A81" s="113"/>
      <c r="B81" s="114" t="s">
        <v>358</v>
      </c>
      <c r="C81" s="122">
        <v>0</v>
      </c>
      <c r="D81" s="122">
        <v>0</v>
      </c>
      <c r="E81" s="120">
        <f t="shared" si="12"/>
        <v>0</v>
      </c>
      <c r="F81" s="122">
        <v>0</v>
      </c>
      <c r="G81" s="122">
        <v>0</v>
      </c>
      <c r="H81" s="122">
        <f t="shared" si="14"/>
        <v>0</v>
      </c>
    </row>
    <row r="82" spans="1:8" ht="15.75" thickBot="1" x14ac:dyDescent="0.3">
      <c r="A82" s="213"/>
      <c r="B82" s="214"/>
      <c r="C82" s="124"/>
      <c r="D82" s="124"/>
      <c r="E82" s="124"/>
      <c r="F82" s="124"/>
      <c r="G82" s="124"/>
      <c r="H82" s="124"/>
    </row>
    <row r="83" spans="1:8" x14ac:dyDescent="0.25">
      <c r="A83" s="211"/>
      <c r="B83" s="212"/>
      <c r="C83" s="125"/>
      <c r="D83" s="125"/>
      <c r="E83" s="125"/>
      <c r="F83" s="125"/>
      <c r="G83" s="125"/>
      <c r="H83" s="125"/>
    </row>
    <row r="84" spans="1:8" x14ac:dyDescent="0.25">
      <c r="A84" s="209" t="s">
        <v>359</v>
      </c>
      <c r="B84" s="210"/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</row>
    <row r="85" spans="1:8" x14ac:dyDescent="0.25">
      <c r="A85" s="207" t="s">
        <v>286</v>
      </c>
      <c r="B85" s="208"/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</row>
    <row r="86" spans="1:8" x14ac:dyDescent="0.25">
      <c r="A86" s="113"/>
      <c r="B86" s="114" t="s">
        <v>287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</row>
    <row r="87" spans="1:8" x14ac:dyDescent="0.25">
      <c r="A87" s="113"/>
      <c r="B87" s="114" t="s">
        <v>288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</row>
    <row r="88" spans="1:8" x14ac:dyDescent="0.25">
      <c r="A88" s="113"/>
      <c r="B88" s="114" t="s">
        <v>289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</row>
    <row r="89" spans="1:8" x14ac:dyDescent="0.25">
      <c r="A89" s="113"/>
      <c r="B89" s="114" t="s">
        <v>290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</row>
    <row r="90" spans="1:8" x14ac:dyDescent="0.25">
      <c r="A90" s="113"/>
      <c r="B90" s="114" t="s">
        <v>291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</row>
    <row r="91" spans="1:8" x14ac:dyDescent="0.25">
      <c r="A91" s="113"/>
      <c r="B91" s="114" t="s">
        <v>292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</row>
    <row r="92" spans="1:8" x14ac:dyDescent="0.25">
      <c r="A92" s="113"/>
      <c r="B92" s="114" t="s">
        <v>293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</row>
    <row r="93" spans="1:8" x14ac:dyDescent="0.25">
      <c r="A93" s="207" t="s">
        <v>294</v>
      </c>
      <c r="B93" s="208"/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</row>
    <row r="94" spans="1:8" x14ac:dyDescent="0.25">
      <c r="A94" s="113"/>
      <c r="B94" s="114" t="s">
        <v>295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</row>
    <row r="95" spans="1:8" x14ac:dyDescent="0.25">
      <c r="A95" s="113"/>
      <c r="B95" s="114" t="s">
        <v>296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</row>
    <row r="96" spans="1:8" x14ac:dyDescent="0.25">
      <c r="A96" s="113"/>
      <c r="B96" s="114" t="s">
        <v>297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</row>
    <row r="97" spans="1:8" x14ac:dyDescent="0.25">
      <c r="A97" s="113"/>
      <c r="B97" s="114" t="s">
        <v>298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</row>
    <row r="98" spans="1:8" x14ac:dyDescent="0.25">
      <c r="A98" s="113"/>
      <c r="B98" s="114" t="s">
        <v>299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</row>
    <row r="99" spans="1:8" x14ac:dyDescent="0.25">
      <c r="A99" s="113"/>
      <c r="B99" s="114" t="s">
        <v>300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</row>
    <row r="100" spans="1:8" x14ac:dyDescent="0.25">
      <c r="A100" s="113"/>
      <c r="B100" s="114" t="s">
        <v>301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</row>
    <row r="101" spans="1:8" x14ac:dyDescent="0.25">
      <c r="A101" s="113"/>
      <c r="B101" s="114" t="s">
        <v>302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</row>
    <row r="102" spans="1:8" x14ac:dyDescent="0.25">
      <c r="A102" s="113"/>
      <c r="B102" s="114" t="s">
        <v>303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</row>
    <row r="103" spans="1:8" x14ac:dyDescent="0.25">
      <c r="A103" s="207" t="s">
        <v>304</v>
      </c>
      <c r="B103" s="208"/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</row>
    <row r="104" spans="1:8" x14ac:dyDescent="0.25">
      <c r="A104" s="113"/>
      <c r="B104" s="114" t="s">
        <v>305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</row>
    <row r="105" spans="1:8" x14ac:dyDescent="0.25">
      <c r="A105" s="113"/>
      <c r="B105" s="114" t="s">
        <v>306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</row>
    <row r="106" spans="1:8" x14ac:dyDescent="0.25">
      <c r="A106" s="113"/>
      <c r="B106" s="114" t="s">
        <v>307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</row>
    <row r="107" spans="1:8" x14ac:dyDescent="0.25">
      <c r="A107" s="113"/>
      <c r="B107" s="114" t="s">
        <v>308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</row>
    <row r="108" spans="1:8" x14ac:dyDescent="0.25">
      <c r="A108" s="113"/>
      <c r="B108" s="114" t="s">
        <v>309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</row>
    <row r="109" spans="1:8" x14ac:dyDescent="0.25">
      <c r="A109" s="113"/>
      <c r="B109" s="114" t="s">
        <v>310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</row>
    <row r="110" spans="1:8" x14ac:dyDescent="0.25">
      <c r="A110" s="113"/>
      <c r="B110" s="114" t="s">
        <v>311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</row>
    <row r="111" spans="1:8" x14ac:dyDescent="0.25">
      <c r="A111" s="113"/>
      <c r="B111" s="114" t="s">
        <v>312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</row>
    <row r="112" spans="1:8" x14ac:dyDescent="0.25">
      <c r="A112" s="113"/>
      <c r="B112" s="114" t="s">
        <v>313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</row>
    <row r="113" spans="1:8" x14ac:dyDescent="0.25">
      <c r="A113" s="207" t="s">
        <v>314</v>
      </c>
      <c r="B113" s="208"/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</row>
    <row r="114" spans="1:8" x14ac:dyDescent="0.25">
      <c r="A114" s="113"/>
      <c r="B114" s="114" t="s">
        <v>315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</row>
    <row r="115" spans="1:8" x14ac:dyDescent="0.25">
      <c r="A115" s="113"/>
      <c r="B115" s="114" t="s">
        <v>316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</row>
    <row r="116" spans="1:8" x14ac:dyDescent="0.25">
      <c r="A116" s="113"/>
      <c r="B116" s="114" t="s">
        <v>317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</row>
    <row r="117" spans="1:8" x14ac:dyDescent="0.25">
      <c r="A117" s="113"/>
      <c r="B117" s="114" t="s">
        <v>318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</row>
    <row r="118" spans="1:8" x14ac:dyDescent="0.25">
      <c r="A118" s="113"/>
      <c r="B118" s="114" t="s">
        <v>319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</row>
    <row r="119" spans="1:8" x14ac:dyDescent="0.25">
      <c r="A119" s="113"/>
      <c r="B119" s="114" t="s">
        <v>320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</row>
    <row r="120" spans="1:8" x14ac:dyDescent="0.25">
      <c r="A120" s="113"/>
      <c r="B120" s="114" t="s">
        <v>321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</row>
    <row r="121" spans="1:8" x14ac:dyDescent="0.25">
      <c r="A121" s="113"/>
      <c r="B121" s="114" t="s">
        <v>322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</row>
    <row r="122" spans="1:8" ht="15.75" thickBot="1" x14ac:dyDescent="0.3">
      <c r="A122" s="115"/>
      <c r="B122" s="116" t="s">
        <v>323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</row>
    <row r="123" spans="1:8" x14ac:dyDescent="0.25">
      <c r="A123" s="207" t="s">
        <v>324</v>
      </c>
      <c r="B123" s="208"/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</row>
    <row r="124" spans="1:8" x14ac:dyDescent="0.25">
      <c r="A124" s="113"/>
      <c r="B124" s="114" t="s">
        <v>325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</row>
    <row r="125" spans="1:8" x14ac:dyDescent="0.25">
      <c r="A125" s="113"/>
      <c r="B125" s="114" t="s">
        <v>326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</row>
    <row r="126" spans="1:8" x14ac:dyDescent="0.25">
      <c r="A126" s="113"/>
      <c r="B126" s="114" t="s">
        <v>327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</row>
    <row r="127" spans="1:8" x14ac:dyDescent="0.25">
      <c r="A127" s="113"/>
      <c r="B127" s="114" t="s">
        <v>328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</row>
    <row r="128" spans="1:8" x14ac:dyDescent="0.25">
      <c r="A128" s="113"/>
      <c r="B128" s="114" t="s">
        <v>329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</row>
    <row r="129" spans="1:8" x14ac:dyDescent="0.25">
      <c r="A129" s="113"/>
      <c r="B129" s="114" t="s">
        <v>330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</row>
    <row r="130" spans="1:8" x14ac:dyDescent="0.25">
      <c r="A130" s="113"/>
      <c r="B130" s="114" t="s">
        <v>331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</row>
    <row r="131" spans="1:8" x14ac:dyDescent="0.25">
      <c r="A131" s="113"/>
      <c r="B131" s="114" t="s">
        <v>332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</row>
    <row r="132" spans="1:8" x14ac:dyDescent="0.25">
      <c r="A132" s="113"/>
      <c r="B132" s="114" t="s">
        <v>333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</row>
    <row r="133" spans="1:8" x14ac:dyDescent="0.25">
      <c r="A133" s="207" t="s">
        <v>334</v>
      </c>
      <c r="B133" s="208"/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</row>
    <row r="134" spans="1:8" x14ac:dyDescent="0.25">
      <c r="A134" s="113"/>
      <c r="B134" s="114" t="s">
        <v>335</v>
      </c>
      <c r="C134" s="127">
        <v>0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</row>
    <row r="135" spans="1:8" x14ac:dyDescent="0.25">
      <c r="A135" s="113"/>
      <c r="B135" s="114" t="s">
        <v>336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</row>
    <row r="136" spans="1:8" x14ac:dyDescent="0.25">
      <c r="A136" s="113"/>
      <c r="B136" s="114" t="s">
        <v>337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</row>
    <row r="137" spans="1:8" x14ac:dyDescent="0.25">
      <c r="A137" s="207" t="s">
        <v>338</v>
      </c>
      <c r="B137" s="208"/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</row>
    <row r="138" spans="1:8" x14ac:dyDescent="0.25">
      <c r="A138" s="113"/>
      <c r="B138" s="114" t="s">
        <v>339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</row>
    <row r="139" spans="1:8" x14ac:dyDescent="0.25">
      <c r="A139" s="113"/>
      <c r="B139" s="114" t="s">
        <v>340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</row>
    <row r="140" spans="1:8" x14ac:dyDescent="0.25">
      <c r="A140" s="113"/>
      <c r="B140" s="114" t="s">
        <v>341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</row>
    <row r="141" spans="1:8" x14ac:dyDescent="0.25">
      <c r="A141" s="113"/>
      <c r="B141" s="114" t="s">
        <v>342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</row>
    <row r="142" spans="1:8" x14ac:dyDescent="0.25">
      <c r="A142" s="113"/>
      <c r="B142" s="114" t="s">
        <v>343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</row>
    <row r="143" spans="1:8" x14ac:dyDescent="0.25">
      <c r="A143" s="113"/>
      <c r="B143" s="114" t="s">
        <v>344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</row>
    <row r="144" spans="1:8" x14ac:dyDescent="0.25">
      <c r="A144" s="113"/>
      <c r="B144" s="114" t="s">
        <v>345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</row>
    <row r="145" spans="1:8" x14ac:dyDescent="0.25">
      <c r="A145" s="113"/>
      <c r="B145" s="114" t="s">
        <v>346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</row>
    <row r="146" spans="1:8" x14ac:dyDescent="0.25">
      <c r="A146" s="207" t="s">
        <v>347</v>
      </c>
      <c r="B146" s="208"/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</row>
    <row r="147" spans="1:8" x14ac:dyDescent="0.25">
      <c r="A147" s="113"/>
      <c r="B147" s="114" t="s">
        <v>348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</row>
    <row r="148" spans="1:8" x14ac:dyDescent="0.25">
      <c r="A148" s="113"/>
      <c r="B148" s="114" t="s">
        <v>349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</row>
    <row r="149" spans="1:8" x14ac:dyDescent="0.25">
      <c r="A149" s="113"/>
      <c r="B149" s="114" t="s">
        <v>350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</row>
    <row r="150" spans="1:8" x14ac:dyDescent="0.25">
      <c r="A150" s="207" t="s">
        <v>351</v>
      </c>
      <c r="B150" s="208"/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</row>
    <row r="151" spans="1:8" x14ac:dyDescent="0.25">
      <c r="A151" s="113"/>
      <c r="B151" s="114" t="s">
        <v>352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</row>
    <row r="152" spans="1:8" x14ac:dyDescent="0.25">
      <c r="A152" s="113"/>
      <c r="B152" s="114" t="s">
        <v>353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</row>
    <row r="153" spans="1:8" x14ac:dyDescent="0.25">
      <c r="A153" s="113"/>
      <c r="B153" s="114" t="s">
        <v>354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</row>
    <row r="154" spans="1:8" x14ac:dyDescent="0.25">
      <c r="A154" s="113"/>
      <c r="B154" s="114" t="s">
        <v>355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</row>
    <row r="155" spans="1:8" x14ac:dyDescent="0.25">
      <c r="A155" s="113"/>
      <c r="B155" s="114" t="s">
        <v>356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</row>
    <row r="156" spans="1:8" x14ac:dyDescent="0.25">
      <c r="A156" s="113"/>
      <c r="B156" s="114" t="s">
        <v>357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</row>
    <row r="157" spans="1:8" x14ac:dyDescent="0.25">
      <c r="A157" s="113"/>
      <c r="B157" s="114" t="s">
        <v>358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</row>
    <row r="158" spans="1:8" x14ac:dyDescent="0.25">
      <c r="A158" s="113"/>
      <c r="B158" s="114"/>
      <c r="C158" s="127"/>
      <c r="D158" s="127"/>
      <c r="E158" s="127"/>
      <c r="F158" s="127"/>
      <c r="G158" s="127"/>
      <c r="H158" s="127"/>
    </row>
    <row r="159" spans="1:8" x14ac:dyDescent="0.25">
      <c r="A159" s="209" t="s">
        <v>360</v>
      </c>
      <c r="B159" s="210"/>
      <c r="C159" s="129">
        <f t="shared" ref="C159:H159" si="15">C8+C84</f>
        <v>18134542</v>
      </c>
      <c r="D159" s="129">
        <f t="shared" si="15"/>
        <v>417494.43</v>
      </c>
      <c r="E159" s="129">
        <f>E8+E84</f>
        <v>18552036.43</v>
      </c>
      <c r="F159" s="129">
        <f t="shared" si="15"/>
        <v>18430233</v>
      </c>
      <c r="G159" s="129">
        <f t="shared" si="15"/>
        <v>18364661</v>
      </c>
      <c r="H159" s="129">
        <f t="shared" si="15"/>
        <v>121803.43</v>
      </c>
    </row>
    <row r="160" spans="1:8" ht="15.75" thickBot="1" x14ac:dyDescent="0.3">
      <c r="A160" s="117"/>
      <c r="B160" s="118"/>
      <c r="C160" s="130"/>
      <c r="D160" s="130"/>
      <c r="E160" s="130"/>
      <c r="F160" s="130"/>
      <c r="G160" s="130"/>
      <c r="H160" s="130"/>
    </row>
    <row r="162" spans="6:7" x14ac:dyDescent="0.25">
      <c r="F162" s="99"/>
      <c r="G162" s="99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A24" sqref="A24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60" t="s">
        <v>415</v>
      </c>
      <c r="B1" s="222"/>
      <c r="C1" s="222"/>
      <c r="D1" s="222"/>
      <c r="E1" s="222"/>
      <c r="F1" s="222"/>
      <c r="G1" s="161"/>
    </row>
    <row r="2" spans="1:10" x14ac:dyDescent="0.25">
      <c r="A2" s="138" t="s">
        <v>279</v>
      </c>
      <c r="B2" s="139"/>
      <c r="C2" s="139"/>
      <c r="D2" s="139"/>
      <c r="E2" s="139"/>
      <c r="F2" s="139"/>
      <c r="G2" s="140"/>
    </row>
    <row r="3" spans="1:10" x14ac:dyDescent="0.25">
      <c r="A3" s="138" t="s">
        <v>361</v>
      </c>
      <c r="B3" s="139"/>
      <c r="C3" s="139"/>
      <c r="D3" s="139"/>
      <c r="E3" s="139"/>
      <c r="F3" s="139"/>
      <c r="G3" s="140"/>
    </row>
    <row r="4" spans="1:10" x14ac:dyDescent="0.25">
      <c r="A4" s="138" t="s">
        <v>438</v>
      </c>
      <c r="B4" s="139"/>
      <c r="C4" s="139"/>
      <c r="D4" s="139"/>
      <c r="E4" s="139"/>
      <c r="F4" s="139"/>
      <c r="G4" s="140"/>
    </row>
    <row r="5" spans="1:10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0" ht="15.75" thickBot="1" x14ac:dyDescent="0.3">
      <c r="A6" s="162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10" ht="24" customHeight="1" thickBot="1" x14ac:dyDescent="0.3">
      <c r="A7" s="163"/>
      <c r="B7" s="91" t="s">
        <v>168</v>
      </c>
      <c r="C7" s="91" t="s">
        <v>212</v>
      </c>
      <c r="D7" s="91" t="s">
        <v>213</v>
      </c>
      <c r="E7" s="91" t="s">
        <v>169</v>
      </c>
      <c r="F7" s="91" t="s">
        <v>186</v>
      </c>
      <c r="G7" s="163"/>
    </row>
    <row r="8" spans="1:10" x14ac:dyDescent="0.25">
      <c r="A8" s="16" t="s">
        <v>362</v>
      </c>
      <c r="B8" s="221">
        <f>+B10+B11+B12+B13+B14+B15+B16+B17+B18</f>
        <v>18134542</v>
      </c>
      <c r="C8" s="221">
        <f>+C10+C11+C12+C13+C14+C15+C16+C17+C18</f>
        <v>417494</v>
      </c>
      <c r="D8" s="221">
        <f t="shared" ref="D8:G8" si="0">+D10+D11+D12+D13+D14+D15+D16+D17+D18</f>
        <v>18552036.259999998</v>
      </c>
      <c r="E8" s="221">
        <f t="shared" si="0"/>
        <v>18430232</v>
      </c>
      <c r="F8" s="221">
        <f>+F10+F11+F12+F13+F14+F15+F16+F17+F18</f>
        <v>18364661</v>
      </c>
      <c r="G8" s="221">
        <f t="shared" si="0"/>
        <v>121804.26000000036</v>
      </c>
    </row>
    <row r="9" spans="1:10" ht="12" customHeight="1" x14ac:dyDescent="0.25">
      <c r="A9" s="16" t="s">
        <v>427</v>
      </c>
      <c r="B9" s="220"/>
      <c r="C9" s="220"/>
      <c r="D9" s="220"/>
      <c r="E9" s="220"/>
      <c r="F9" s="220"/>
      <c r="G9" s="220"/>
    </row>
    <row r="10" spans="1:10" x14ac:dyDescent="0.25">
      <c r="A10" s="20" t="s">
        <v>418</v>
      </c>
      <c r="B10" s="102">
        <v>5632785.9800000004</v>
      </c>
      <c r="C10" s="71">
        <v>120373</v>
      </c>
      <c r="D10" s="71">
        <f>+B10+C10</f>
        <v>5753158.9800000004</v>
      </c>
      <c r="E10" s="71">
        <v>5675941</v>
      </c>
      <c r="F10" s="102">
        <v>5655612</v>
      </c>
      <c r="G10" s="71">
        <f>D10-E10</f>
        <v>77217.980000000447</v>
      </c>
      <c r="H10" s="99"/>
      <c r="I10" s="99"/>
      <c r="J10" s="99"/>
    </row>
    <row r="11" spans="1:10" x14ac:dyDescent="0.25">
      <c r="A11" s="20" t="s">
        <v>419</v>
      </c>
      <c r="B11" s="102">
        <v>956556.09</v>
      </c>
      <c r="C11" s="71">
        <v>-1361</v>
      </c>
      <c r="D11" s="71">
        <f t="shared" ref="D11:D21" si="1">+B11+C11</f>
        <v>955195.09</v>
      </c>
      <c r="E11" s="71">
        <v>955195</v>
      </c>
      <c r="F11" s="102">
        <v>950527</v>
      </c>
      <c r="G11" s="71">
        <f>D11-E11</f>
        <v>8.999999996740371E-2</v>
      </c>
    </row>
    <row r="12" spans="1:10" x14ac:dyDescent="0.25">
      <c r="A12" s="20" t="s">
        <v>420</v>
      </c>
      <c r="B12" s="102">
        <v>967325.36</v>
      </c>
      <c r="C12" s="71">
        <v>-41450</v>
      </c>
      <c r="D12" s="71">
        <f t="shared" si="1"/>
        <v>925875.36</v>
      </c>
      <c r="E12" s="71">
        <v>875875</v>
      </c>
      <c r="F12" s="102">
        <v>871928</v>
      </c>
      <c r="G12" s="71">
        <f t="shared" ref="G12:G17" si="2">D12-E12</f>
        <v>50000.359999999986</v>
      </c>
    </row>
    <row r="13" spans="1:10" x14ac:dyDescent="0.25">
      <c r="A13" s="20" t="s">
        <v>421</v>
      </c>
      <c r="B13" s="102">
        <v>3039835.66</v>
      </c>
      <c r="C13" s="71">
        <v>177895</v>
      </c>
      <c r="D13" s="71">
        <f t="shared" si="1"/>
        <v>3217730.66</v>
      </c>
      <c r="E13" s="71">
        <v>3220933</v>
      </c>
      <c r="F13" s="102">
        <v>3211454</v>
      </c>
      <c r="G13" s="71">
        <f t="shared" si="2"/>
        <v>-3202.339999999851</v>
      </c>
    </row>
    <row r="14" spans="1:10" x14ac:dyDescent="0.25">
      <c r="A14" s="20" t="s">
        <v>422</v>
      </c>
      <c r="B14" s="102">
        <v>2657028.21</v>
      </c>
      <c r="C14" s="71">
        <v>-264487</v>
      </c>
      <c r="D14" s="71">
        <f t="shared" si="1"/>
        <v>2392541.21</v>
      </c>
      <c r="E14" s="71">
        <v>2392541</v>
      </c>
      <c r="F14" s="102">
        <v>2383141</v>
      </c>
      <c r="G14" s="71">
        <f t="shared" si="2"/>
        <v>0.2099999999627471</v>
      </c>
    </row>
    <row r="15" spans="1:10" x14ac:dyDescent="0.25">
      <c r="A15" s="20" t="s">
        <v>423</v>
      </c>
      <c r="B15" s="102">
        <v>1294491.74</v>
      </c>
      <c r="C15" s="71">
        <v>236027</v>
      </c>
      <c r="D15" s="71">
        <v>1530519</v>
      </c>
      <c r="E15" s="71">
        <v>1530519</v>
      </c>
      <c r="F15" s="102">
        <v>1526457</v>
      </c>
      <c r="G15" s="71">
        <f t="shared" si="2"/>
        <v>0</v>
      </c>
    </row>
    <row r="16" spans="1:10" x14ac:dyDescent="0.25">
      <c r="A16" s="20" t="s">
        <v>424</v>
      </c>
      <c r="B16" s="102">
        <v>2139072.92</v>
      </c>
      <c r="C16" s="71">
        <v>-9680</v>
      </c>
      <c r="D16" s="71">
        <f t="shared" si="1"/>
        <v>2129392.92</v>
      </c>
      <c r="E16" s="71">
        <v>2129393</v>
      </c>
      <c r="F16" s="102">
        <v>2120632</v>
      </c>
      <c r="G16" s="71">
        <f t="shared" si="2"/>
        <v>-8.0000000074505806E-2</v>
      </c>
    </row>
    <row r="17" spans="1:7" x14ac:dyDescent="0.25">
      <c r="A17" s="20" t="s">
        <v>425</v>
      </c>
      <c r="B17" s="102">
        <v>572034.82999999996</v>
      </c>
      <c r="C17" s="71">
        <v>-72843</v>
      </c>
      <c r="D17" s="71">
        <f t="shared" si="1"/>
        <v>499191.82999999996</v>
      </c>
      <c r="E17" s="71">
        <v>501404</v>
      </c>
      <c r="F17" s="102">
        <v>499673</v>
      </c>
      <c r="G17" s="71">
        <f t="shared" si="2"/>
        <v>-2212.1700000000419</v>
      </c>
    </row>
    <row r="18" spans="1:7" x14ac:dyDescent="0.25">
      <c r="A18" s="20" t="s">
        <v>426</v>
      </c>
      <c r="B18" s="102">
        <v>875411.21</v>
      </c>
      <c r="C18" s="71">
        <v>273020</v>
      </c>
      <c r="D18" s="71">
        <f t="shared" si="1"/>
        <v>1148431.21</v>
      </c>
      <c r="E18" s="71">
        <v>1148431</v>
      </c>
      <c r="F18" s="102">
        <v>1145237</v>
      </c>
      <c r="G18" s="71">
        <f t="shared" ref="G18:G20" si="3">D18-E18</f>
        <v>0.2099999999627471</v>
      </c>
    </row>
    <row r="19" spans="1:7" x14ac:dyDescent="0.25">
      <c r="A19" s="20" t="s">
        <v>428</v>
      </c>
      <c r="B19" s="102">
        <v>394457.84</v>
      </c>
      <c r="C19" s="71">
        <v>-62247</v>
      </c>
      <c r="D19" s="71">
        <f t="shared" si="1"/>
        <v>332210.84000000003</v>
      </c>
      <c r="E19" s="71">
        <v>332211</v>
      </c>
      <c r="F19" s="102">
        <v>330740</v>
      </c>
      <c r="G19" s="71">
        <f t="shared" si="3"/>
        <v>-0.15999999997438863</v>
      </c>
    </row>
    <row r="20" spans="1:7" x14ac:dyDescent="0.25">
      <c r="A20" s="20" t="s">
        <v>429</v>
      </c>
      <c r="B20" s="102">
        <v>498629.35</v>
      </c>
      <c r="C20" s="71">
        <v>520915</v>
      </c>
      <c r="D20" s="71">
        <f t="shared" si="1"/>
        <v>1019544.35</v>
      </c>
      <c r="E20" s="71">
        <v>1019544</v>
      </c>
      <c r="F20" s="102">
        <v>1016373</v>
      </c>
      <c r="G20" s="71">
        <f t="shared" si="3"/>
        <v>0.34999999997671694</v>
      </c>
    </row>
    <row r="21" spans="1:7" x14ac:dyDescent="0.25">
      <c r="A21" s="20" t="s">
        <v>434</v>
      </c>
      <c r="B21" s="102">
        <v>440004.13</v>
      </c>
      <c r="C21" s="71">
        <v>26454</v>
      </c>
      <c r="D21" s="71">
        <f t="shared" si="1"/>
        <v>466458.13</v>
      </c>
      <c r="E21" s="71">
        <v>466458</v>
      </c>
      <c r="F21" s="102">
        <v>465315</v>
      </c>
      <c r="G21" s="71">
        <f t="shared" ref="G21" si="4">D21-E21</f>
        <v>0.13000000000465661</v>
      </c>
    </row>
    <row r="22" spans="1:7" ht="3" customHeight="1" x14ac:dyDescent="0.25">
      <c r="A22" s="20"/>
      <c r="B22" s="71"/>
      <c r="C22" s="71"/>
      <c r="D22" s="71"/>
      <c r="E22" s="71"/>
      <c r="F22" s="71"/>
      <c r="G22" s="71"/>
    </row>
    <row r="23" spans="1:7" x14ac:dyDescent="0.25">
      <c r="A23" s="6" t="s">
        <v>363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</row>
    <row r="24" spans="1:7" x14ac:dyDescent="0.25">
      <c r="A24" s="6" t="s">
        <v>364</v>
      </c>
      <c r="B24" s="220"/>
      <c r="C24" s="220"/>
      <c r="D24" s="220"/>
      <c r="E24" s="220"/>
      <c r="F24" s="220"/>
      <c r="G24" s="220"/>
    </row>
    <row r="25" spans="1:7" x14ac:dyDescent="0.25">
      <c r="A25" s="20" t="s">
        <v>418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20" t="s">
        <v>419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20" t="s">
        <v>420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20" t="s">
        <v>421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</row>
    <row r="29" spans="1:7" x14ac:dyDescent="0.25">
      <c r="A29" s="20" t="s">
        <v>422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20" t="s">
        <v>423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</row>
    <row r="31" spans="1:7" x14ac:dyDescent="0.25">
      <c r="A31" s="20" t="s">
        <v>424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</row>
    <row r="32" spans="1:7" ht="12" customHeight="1" x14ac:dyDescent="0.25">
      <c r="A32" s="20" t="s">
        <v>425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</row>
    <row r="33" spans="1:7" x14ac:dyDescent="0.25">
      <c r="A33" s="20" t="s">
        <v>426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</row>
    <row r="34" spans="1:7" ht="3" customHeight="1" x14ac:dyDescent="0.25">
      <c r="A34" s="20"/>
      <c r="B34" s="71"/>
      <c r="C34" s="71"/>
      <c r="D34" s="71"/>
      <c r="E34" s="71"/>
      <c r="F34" s="71"/>
      <c r="G34" s="71"/>
    </row>
    <row r="35" spans="1:7" x14ac:dyDescent="0.25">
      <c r="A35" s="16" t="s">
        <v>360</v>
      </c>
      <c r="B35" s="71">
        <f t="shared" ref="B35:G35" si="5">B8+B23</f>
        <v>18134542</v>
      </c>
      <c r="C35" s="71">
        <f t="shared" si="5"/>
        <v>417494</v>
      </c>
      <c r="D35" s="71">
        <f t="shared" si="5"/>
        <v>18552036.259999998</v>
      </c>
      <c r="E35" s="71">
        <f t="shared" si="5"/>
        <v>18430232</v>
      </c>
      <c r="F35" s="71">
        <f t="shared" si="5"/>
        <v>18364661</v>
      </c>
      <c r="G35" s="71">
        <f t="shared" si="5"/>
        <v>121804.26000000036</v>
      </c>
    </row>
    <row r="36" spans="1:7" ht="6" customHeight="1" thickBot="1" x14ac:dyDescent="0.3">
      <c r="A36" s="9"/>
      <c r="B36" s="77"/>
      <c r="C36" s="77"/>
      <c r="D36" s="77"/>
      <c r="E36" s="77"/>
      <c r="F36" s="77"/>
      <c r="G36" s="77"/>
    </row>
    <row r="38" spans="1:7" x14ac:dyDescent="0.25">
      <c r="B38" s="103"/>
      <c r="C38" s="104"/>
    </row>
    <row r="39" spans="1:7" x14ac:dyDescent="0.25">
      <c r="B39" s="103"/>
      <c r="C39" s="104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24" sqref="A2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5" t="s">
        <v>415</v>
      </c>
      <c r="B1" s="136"/>
      <c r="C1" s="136"/>
      <c r="D1" s="136"/>
      <c r="E1" s="136"/>
      <c r="F1" s="136"/>
      <c r="G1" s="136"/>
      <c r="H1" s="215"/>
    </row>
    <row r="2" spans="1:8" x14ac:dyDescent="0.25">
      <c r="A2" s="166" t="s">
        <v>279</v>
      </c>
      <c r="B2" s="167"/>
      <c r="C2" s="167"/>
      <c r="D2" s="167"/>
      <c r="E2" s="167"/>
      <c r="F2" s="167"/>
      <c r="G2" s="167"/>
      <c r="H2" s="216"/>
    </row>
    <row r="3" spans="1:8" x14ac:dyDescent="0.25">
      <c r="A3" s="166" t="s">
        <v>365</v>
      </c>
      <c r="B3" s="167"/>
      <c r="C3" s="167"/>
      <c r="D3" s="167"/>
      <c r="E3" s="167"/>
      <c r="F3" s="167"/>
      <c r="G3" s="167"/>
      <c r="H3" s="216"/>
    </row>
    <row r="4" spans="1:8" x14ac:dyDescent="0.25">
      <c r="A4" s="166" t="s">
        <v>438</v>
      </c>
      <c r="B4" s="167"/>
      <c r="C4" s="167"/>
      <c r="D4" s="167"/>
      <c r="E4" s="167"/>
      <c r="F4" s="167"/>
      <c r="G4" s="167"/>
      <c r="H4" s="216"/>
    </row>
    <row r="5" spans="1:8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17"/>
    </row>
    <row r="6" spans="1:8" ht="12.75" customHeight="1" thickBot="1" x14ac:dyDescent="0.3">
      <c r="A6" s="135" t="s">
        <v>2</v>
      </c>
      <c r="B6" s="137"/>
      <c r="C6" s="157" t="s">
        <v>281</v>
      </c>
      <c r="D6" s="158"/>
      <c r="E6" s="158"/>
      <c r="F6" s="158"/>
      <c r="G6" s="159"/>
      <c r="H6" s="162" t="s">
        <v>282</v>
      </c>
    </row>
    <row r="7" spans="1:8" ht="26.25" customHeight="1" thickBot="1" x14ac:dyDescent="0.3">
      <c r="A7" s="203"/>
      <c r="B7" s="205"/>
      <c r="C7" s="91" t="s">
        <v>168</v>
      </c>
      <c r="D7" s="91" t="s">
        <v>283</v>
      </c>
      <c r="E7" s="91" t="s">
        <v>284</v>
      </c>
      <c r="F7" s="91" t="s">
        <v>169</v>
      </c>
      <c r="G7" s="91" t="s">
        <v>186</v>
      </c>
      <c r="H7" s="163"/>
    </row>
    <row r="8" spans="1:8" ht="16.5" customHeight="1" x14ac:dyDescent="0.25">
      <c r="A8" s="223" t="s">
        <v>366</v>
      </c>
      <c r="B8" s="224"/>
      <c r="C8" s="71">
        <f>C9+C19+C28+C39</f>
        <v>18134542</v>
      </c>
      <c r="D8" s="71">
        <f t="shared" ref="D8:H8" si="0">D9+D19+D28+D39</f>
        <v>417494</v>
      </c>
      <c r="E8" s="71">
        <f t="shared" si="0"/>
        <v>18552036</v>
      </c>
      <c r="F8" s="71">
        <f>F9+F19+F28+F39</f>
        <v>18430232</v>
      </c>
      <c r="G8" s="71">
        <f t="shared" si="0"/>
        <v>18364661</v>
      </c>
      <c r="H8" s="71">
        <f t="shared" si="0"/>
        <v>121804</v>
      </c>
    </row>
    <row r="9" spans="1:8" x14ac:dyDescent="0.25">
      <c r="A9" s="186" t="s">
        <v>367</v>
      </c>
      <c r="B9" s="201"/>
      <c r="C9" s="75">
        <f>SUM(C10:C17)</f>
        <v>18134542</v>
      </c>
      <c r="D9" s="75">
        <f t="shared" ref="D9:H9" si="1">SUM(D10:D17)</f>
        <v>417494</v>
      </c>
      <c r="E9" s="75">
        <f t="shared" si="1"/>
        <v>18552036</v>
      </c>
      <c r="F9" s="75">
        <f t="shared" si="1"/>
        <v>18430232</v>
      </c>
      <c r="G9" s="75">
        <f t="shared" si="1"/>
        <v>18364661</v>
      </c>
      <c r="H9" s="75">
        <f t="shared" si="1"/>
        <v>121804</v>
      </c>
    </row>
    <row r="10" spans="1:8" x14ac:dyDescent="0.25">
      <c r="A10" s="41"/>
      <c r="B10" s="48" t="s">
        <v>368</v>
      </c>
      <c r="C10" s="75">
        <v>0</v>
      </c>
      <c r="D10" s="75">
        <v>0</v>
      </c>
      <c r="E10" s="75">
        <f>C10+D10</f>
        <v>0</v>
      </c>
      <c r="F10" s="75">
        <v>0</v>
      </c>
      <c r="G10" s="75">
        <v>0</v>
      </c>
      <c r="H10" s="75">
        <f>E10-F10</f>
        <v>0</v>
      </c>
    </row>
    <row r="11" spans="1:8" x14ac:dyDescent="0.25">
      <c r="A11" s="41"/>
      <c r="B11" s="48" t="s">
        <v>369</v>
      </c>
      <c r="C11" s="75">
        <v>18134542</v>
      </c>
      <c r="D11" s="75">
        <v>417494</v>
      </c>
      <c r="E11" s="75">
        <f t="shared" ref="E11:E17" si="2">C11+D11</f>
        <v>18552036</v>
      </c>
      <c r="F11" s="75">
        <v>18430232</v>
      </c>
      <c r="G11" s="75">
        <v>18364661</v>
      </c>
      <c r="H11" s="75">
        <f>E11-F11</f>
        <v>121804</v>
      </c>
    </row>
    <row r="12" spans="1:8" x14ac:dyDescent="0.25">
      <c r="A12" s="41"/>
      <c r="B12" s="48" t="s">
        <v>370</v>
      </c>
      <c r="C12" s="75">
        <v>0</v>
      </c>
      <c r="D12" s="75">
        <v>0</v>
      </c>
      <c r="E12" s="75">
        <f t="shared" si="2"/>
        <v>0</v>
      </c>
      <c r="F12" s="75">
        <v>0</v>
      </c>
      <c r="G12" s="75">
        <v>0</v>
      </c>
      <c r="H12" s="75">
        <f t="shared" ref="H12:H17" si="3">E12-F12</f>
        <v>0</v>
      </c>
    </row>
    <row r="13" spans="1:8" x14ac:dyDescent="0.25">
      <c r="A13" s="41"/>
      <c r="B13" s="48" t="s">
        <v>371</v>
      </c>
      <c r="C13" s="75">
        <v>0</v>
      </c>
      <c r="D13" s="75">
        <v>0</v>
      </c>
      <c r="E13" s="75">
        <f t="shared" si="2"/>
        <v>0</v>
      </c>
      <c r="F13" s="75">
        <v>0</v>
      </c>
      <c r="G13" s="75">
        <v>0</v>
      </c>
      <c r="H13" s="75">
        <f t="shared" si="3"/>
        <v>0</v>
      </c>
    </row>
    <row r="14" spans="1:8" x14ac:dyDescent="0.25">
      <c r="A14" s="41"/>
      <c r="B14" s="48" t="s">
        <v>372</v>
      </c>
      <c r="C14" s="75">
        <v>0</v>
      </c>
      <c r="D14" s="75">
        <v>0</v>
      </c>
      <c r="E14" s="75">
        <f t="shared" si="2"/>
        <v>0</v>
      </c>
      <c r="F14" s="75">
        <v>0</v>
      </c>
      <c r="G14" s="75">
        <v>0</v>
      </c>
      <c r="H14" s="75">
        <f t="shared" si="3"/>
        <v>0</v>
      </c>
    </row>
    <row r="15" spans="1:8" x14ac:dyDescent="0.25">
      <c r="A15" s="41"/>
      <c r="B15" s="48" t="s">
        <v>373</v>
      </c>
      <c r="C15" s="75">
        <v>0</v>
      </c>
      <c r="D15" s="75">
        <v>0</v>
      </c>
      <c r="E15" s="75">
        <f t="shared" si="2"/>
        <v>0</v>
      </c>
      <c r="F15" s="75">
        <v>0</v>
      </c>
      <c r="G15" s="75">
        <v>0</v>
      </c>
      <c r="H15" s="75">
        <f t="shared" si="3"/>
        <v>0</v>
      </c>
    </row>
    <row r="16" spans="1:8" x14ac:dyDescent="0.25">
      <c r="A16" s="41"/>
      <c r="B16" s="48" t="s">
        <v>374</v>
      </c>
      <c r="C16" s="75">
        <v>0</v>
      </c>
      <c r="D16" s="75">
        <v>0</v>
      </c>
      <c r="E16" s="75">
        <f t="shared" si="2"/>
        <v>0</v>
      </c>
      <c r="F16" s="75">
        <v>0</v>
      </c>
      <c r="G16" s="75">
        <v>0</v>
      </c>
      <c r="H16" s="75">
        <f t="shared" si="3"/>
        <v>0</v>
      </c>
    </row>
    <row r="17" spans="1:8" x14ac:dyDescent="0.25">
      <c r="A17" s="41"/>
      <c r="B17" s="48" t="s">
        <v>375</v>
      </c>
      <c r="C17" s="75">
        <v>0</v>
      </c>
      <c r="D17" s="75">
        <v>0</v>
      </c>
      <c r="E17" s="75">
        <f t="shared" si="2"/>
        <v>0</v>
      </c>
      <c r="F17" s="75">
        <v>0</v>
      </c>
      <c r="G17" s="75">
        <v>0</v>
      </c>
      <c r="H17" s="75">
        <f t="shared" si="3"/>
        <v>0</v>
      </c>
    </row>
    <row r="18" spans="1:8" ht="7.5" customHeight="1" x14ac:dyDescent="0.25">
      <c r="A18" s="51"/>
      <c r="B18" s="52"/>
      <c r="C18" s="76"/>
      <c r="D18" s="76"/>
      <c r="E18" s="76"/>
      <c r="F18" s="76"/>
      <c r="G18" s="76"/>
      <c r="H18" s="76"/>
    </row>
    <row r="19" spans="1:8" x14ac:dyDescent="0.25">
      <c r="A19" s="186" t="s">
        <v>376</v>
      </c>
      <c r="B19" s="201"/>
      <c r="C19" s="75">
        <f>SUM(C20:C26)</f>
        <v>0</v>
      </c>
      <c r="D19" s="75">
        <f t="shared" ref="D19:H19" si="4">SUM(D20:D26)</f>
        <v>0</v>
      </c>
      <c r="E19" s="75">
        <f t="shared" si="4"/>
        <v>0</v>
      </c>
      <c r="F19" s="75">
        <f t="shared" si="4"/>
        <v>0</v>
      </c>
      <c r="G19" s="75">
        <f t="shared" si="4"/>
        <v>0</v>
      </c>
      <c r="H19" s="75">
        <f t="shared" si="4"/>
        <v>0</v>
      </c>
    </row>
    <row r="20" spans="1:8" x14ac:dyDescent="0.25">
      <c r="A20" s="41"/>
      <c r="B20" s="48" t="s">
        <v>377</v>
      </c>
      <c r="C20" s="75">
        <v>0</v>
      </c>
      <c r="D20" s="75">
        <v>0</v>
      </c>
      <c r="E20" s="75">
        <f t="shared" ref="E20:E26" si="5">C20+D20</f>
        <v>0</v>
      </c>
      <c r="F20" s="75">
        <v>0</v>
      </c>
      <c r="G20" s="75">
        <v>0</v>
      </c>
      <c r="H20" s="75">
        <f t="shared" ref="H20:H26" si="6">E20-F20</f>
        <v>0</v>
      </c>
    </row>
    <row r="21" spans="1:8" x14ac:dyDescent="0.25">
      <c r="A21" s="41"/>
      <c r="B21" s="48" t="s">
        <v>378</v>
      </c>
      <c r="C21" s="75">
        <v>0</v>
      </c>
      <c r="D21" s="75">
        <v>0</v>
      </c>
      <c r="E21" s="75">
        <f t="shared" si="5"/>
        <v>0</v>
      </c>
      <c r="F21" s="75">
        <v>0</v>
      </c>
      <c r="G21" s="75">
        <v>0</v>
      </c>
      <c r="H21" s="75">
        <f t="shared" si="6"/>
        <v>0</v>
      </c>
    </row>
    <row r="22" spans="1:8" x14ac:dyDescent="0.25">
      <c r="A22" s="41"/>
      <c r="B22" s="48" t="s">
        <v>379</v>
      </c>
      <c r="C22" s="75">
        <v>0</v>
      </c>
      <c r="D22" s="75">
        <v>0</v>
      </c>
      <c r="E22" s="75">
        <f t="shared" si="5"/>
        <v>0</v>
      </c>
      <c r="F22" s="75">
        <v>0</v>
      </c>
      <c r="G22" s="75">
        <v>0</v>
      </c>
      <c r="H22" s="75">
        <f t="shared" si="6"/>
        <v>0</v>
      </c>
    </row>
    <row r="23" spans="1:8" x14ac:dyDescent="0.25">
      <c r="A23" s="41"/>
      <c r="B23" s="48" t="s">
        <v>380</v>
      </c>
      <c r="C23" s="75">
        <v>0</v>
      </c>
      <c r="D23" s="75">
        <v>0</v>
      </c>
      <c r="E23" s="75">
        <f t="shared" si="5"/>
        <v>0</v>
      </c>
      <c r="F23" s="75">
        <v>0</v>
      </c>
      <c r="G23" s="75">
        <v>0</v>
      </c>
      <c r="H23" s="75">
        <f t="shared" si="6"/>
        <v>0</v>
      </c>
    </row>
    <row r="24" spans="1:8" x14ac:dyDescent="0.25">
      <c r="A24" s="41"/>
      <c r="B24" s="48" t="s">
        <v>381</v>
      </c>
      <c r="C24" s="75">
        <v>0</v>
      </c>
      <c r="D24" s="75">
        <v>0</v>
      </c>
      <c r="E24" s="75">
        <f t="shared" si="5"/>
        <v>0</v>
      </c>
      <c r="F24" s="75">
        <v>0</v>
      </c>
      <c r="G24" s="75">
        <v>0</v>
      </c>
      <c r="H24" s="75">
        <f t="shared" si="6"/>
        <v>0</v>
      </c>
    </row>
    <row r="25" spans="1:8" x14ac:dyDescent="0.25">
      <c r="A25" s="41"/>
      <c r="B25" s="48" t="s">
        <v>382</v>
      </c>
      <c r="C25" s="75">
        <v>0</v>
      </c>
      <c r="D25" s="75">
        <v>0</v>
      </c>
      <c r="E25" s="75">
        <f t="shared" si="5"/>
        <v>0</v>
      </c>
      <c r="F25" s="75">
        <v>0</v>
      </c>
      <c r="G25" s="75">
        <v>0</v>
      </c>
      <c r="H25" s="75">
        <f t="shared" si="6"/>
        <v>0</v>
      </c>
    </row>
    <row r="26" spans="1:8" x14ac:dyDescent="0.25">
      <c r="A26" s="41"/>
      <c r="B26" s="48" t="s">
        <v>383</v>
      </c>
      <c r="C26" s="75">
        <v>0</v>
      </c>
      <c r="D26" s="75">
        <v>0</v>
      </c>
      <c r="E26" s="75">
        <f t="shared" si="5"/>
        <v>0</v>
      </c>
      <c r="F26" s="75">
        <v>0</v>
      </c>
      <c r="G26" s="75">
        <v>0</v>
      </c>
      <c r="H26" s="75">
        <f t="shared" si="6"/>
        <v>0</v>
      </c>
    </row>
    <row r="27" spans="1:8" ht="6.75" customHeight="1" x14ac:dyDescent="0.25">
      <c r="A27" s="51"/>
      <c r="B27" s="52"/>
      <c r="C27" s="76"/>
      <c r="D27" s="76"/>
      <c r="E27" s="76"/>
      <c r="F27" s="76"/>
      <c r="G27" s="76"/>
      <c r="H27" s="76"/>
    </row>
    <row r="28" spans="1:8" x14ac:dyDescent="0.25">
      <c r="A28" s="186" t="s">
        <v>384</v>
      </c>
      <c r="B28" s="201"/>
      <c r="C28" s="75">
        <f>SUM(C29:C37)</f>
        <v>0</v>
      </c>
      <c r="D28" s="75">
        <f t="shared" ref="D28:H28" si="7">SUM(D29:D37)</f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  <c r="H28" s="75">
        <f t="shared" si="7"/>
        <v>0</v>
      </c>
    </row>
    <row r="29" spans="1:8" x14ac:dyDescent="0.25">
      <c r="A29" s="41"/>
      <c r="B29" s="48" t="s">
        <v>385</v>
      </c>
      <c r="C29" s="75">
        <v>0</v>
      </c>
      <c r="D29" s="75">
        <v>0</v>
      </c>
      <c r="E29" s="75">
        <f t="shared" ref="E29:E37" si="8">C29+D29</f>
        <v>0</v>
      </c>
      <c r="F29" s="75">
        <v>0</v>
      </c>
      <c r="G29" s="75">
        <v>0</v>
      </c>
      <c r="H29" s="75">
        <f t="shared" ref="H29:H37" si="9">E29-F29</f>
        <v>0</v>
      </c>
    </row>
    <row r="30" spans="1:8" x14ac:dyDescent="0.25">
      <c r="A30" s="41"/>
      <c r="B30" s="48" t="s">
        <v>386</v>
      </c>
      <c r="C30" s="75">
        <v>0</v>
      </c>
      <c r="D30" s="75">
        <v>0</v>
      </c>
      <c r="E30" s="75">
        <f t="shared" si="8"/>
        <v>0</v>
      </c>
      <c r="F30" s="75">
        <v>0</v>
      </c>
      <c r="G30" s="75">
        <v>0</v>
      </c>
      <c r="H30" s="75">
        <f t="shared" si="9"/>
        <v>0</v>
      </c>
    </row>
    <row r="31" spans="1:8" x14ac:dyDescent="0.25">
      <c r="A31" s="41"/>
      <c r="B31" s="48" t="s">
        <v>387</v>
      </c>
      <c r="C31" s="75">
        <v>0</v>
      </c>
      <c r="D31" s="75">
        <v>0</v>
      </c>
      <c r="E31" s="75">
        <f t="shared" si="8"/>
        <v>0</v>
      </c>
      <c r="F31" s="75">
        <v>0</v>
      </c>
      <c r="G31" s="75">
        <v>0</v>
      </c>
      <c r="H31" s="75">
        <f t="shared" si="9"/>
        <v>0</v>
      </c>
    </row>
    <row r="32" spans="1:8" x14ac:dyDescent="0.25">
      <c r="A32" s="41"/>
      <c r="B32" s="48" t="s">
        <v>388</v>
      </c>
      <c r="C32" s="75">
        <v>0</v>
      </c>
      <c r="D32" s="75">
        <v>0</v>
      </c>
      <c r="E32" s="75">
        <f t="shared" si="8"/>
        <v>0</v>
      </c>
      <c r="F32" s="75">
        <v>0</v>
      </c>
      <c r="G32" s="75">
        <v>0</v>
      </c>
      <c r="H32" s="75">
        <f t="shared" si="9"/>
        <v>0</v>
      </c>
    </row>
    <row r="33" spans="1:8" x14ac:dyDescent="0.25">
      <c r="A33" s="41"/>
      <c r="B33" s="48" t="s">
        <v>389</v>
      </c>
      <c r="C33" s="75">
        <v>0</v>
      </c>
      <c r="D33" s="75">
        <v>0</v>
      </c>
      <c r="E33" s="75">
        <f t="shared" si="8"/>
        <v>0</v>
      </c>
      <c r="F33" s="75">
        <v>0</v>
      </c>
      <c r="G33" s="75">
        <v>0</v>
      </c>
      <c r="H33" s="75">
        <f t="shared" si="9"/>
        <v>0</v>
      </c>
    </row>
    <row r="34" spans="1:8" x14ac:dyDescent="0.25">
      <c r="A34" s="41"/>
      <c r="B34" s="48" t="s">
        <v>390</v>
      </c>
      <c r="C34" s="75">
        <v>0</v>
      </c>
      <c r="D34" s="75">
        <v>0</v>
      </c>
      <c r="E34" s="75">
        <f t="shared" si="8"/>
        <v>0</v>
      </c>
      <c r="F34" s="75">
        <v>0</v>
      </c>
      <c r="G34" s="75">
        <v>0</v>
      </c>
      <c r="H34" s="75">
        <f t="shared" si="9"/>
        <v>0</v>
      </c>
    </row>
    <row r="35" spans="1:8" x14ac:dyDescent="0.25">
      <c r="A35" s="41"/>
      <c r="B35" s="48" t="s">
        <v>391</v>
      </c>
      <c r="C35" s="75">
        <v>0</v>
      </c>
      <c r="D35" s="75">
        <v>0</v>
      </c>
      <c r="E35" s="75">
        <f t="shared" si="8"/>
        <v>0</v>
      </c>
      <c r="F35" s="75">
        <v>0</v>
      </c>
      <c r="G35" s="75">
        <v>0</v>
      </c>
      <c r="H35" s="75">
        <f t="shared" si="9"/>
        <v>0</v>
      </c>
    </row>
    <row r="36" spans="1:8" x14ac:dyDescent="0.25">
      <c r="A36" s="41"/>
      <c r="B36" s="48" t="s">
        <v>392</v>
      </c>
      <c r="C36" s="75">
        <v>0</v>
      </c>
      <c r="D36" s="75">
        <v>0</v>
      </c>
      <c r="E36" s="75">
        <f t="shared" si="8"/>
        <v>0</v>
      </c>
      <c r="F36" s="75">
        <v>0</v>
      </c>
      <c r="G36" s="75">
        <v>0</v>
      </c>
      <c r="H36" s="75">
        <f t="shared" si="9"/>
        <v>0</v>
      </c>
    </row>
    <row r="37" spans="1:8" ht="15.75" thickBot="1" x14ac:dyDescent="0.3">
      <c r="A37" s="132"/>
      <c r="B37" s="133" t="s">
        <v>393</v>
      </c>
      <c r="C37" s="134">
        <v>0</v>
      </c>
      <c r="D37" s="134">
        <v>0</v>
      </c>
      <c r="E37" s="134">
        <f t="shared" si="8"/>
        <v>0</v>
      </c>
      <c r="F37" s="134">
        <v>0</v>
      </c>
      <c r="G37" s="134">
        <v>0</v>
      </c>
      <c r="H37" s="134">
        <f t="shared" si="9"/>
        <v>0</v>
      </c>
    </row>
    <row r="38" spans="1:8" ht="6" customHeight="1" x14ac:dyDescent="0.25">
      <c r="A38" s="51"/>
      <c r="B38" s="52"/>
      <c r="C38" s="76"/>
      <c r="D38" s="76"/>
      <c r="E38" s="76"/>
      <c r="F38" s="76"/>
      <c r="G38" s="76"/>
      <c r="H38" s="76"/>
    </row>
    <row r="39" spans="1:8" x14ac:dyDescent="0.25">
      <c r="A39" s="186" t="s">
        <v>394</v>
      </c>
      <c r="B39" s="201"/>
      <c r="C39" s="75">
        <f>C40+C41+C42+C43</f>
        <v>0</v>
      </c>
      <c r="D39" s="75">
        <f t="shared" ref="D39:H39" si="10">D40+D41+D42+D43</f>
        <v>0</v>
      </c>
      <c r="E39" s="75">
        <f t="shared" si="10"/>
        <v>0</v>
      </c>
      <c r="F39" s="75">
        <f t="shared" si="10"/>
        <v>0</v>
      </c>
      <c r="G39" s="75">
        <f t="shared" si="10"/>
        <v>0</v>
      </c>
      <c r="H39" s="75">
        <f t="shared" si="10"/>
        <v>0</v>
      </c>
    </row>
    <row r="40" spans="1:8" x14ac:dyDescent="0.25">
      <c r="A40" s="41"/>
      <c r="B40" s="48" t="s">
        <v>395</v>
      </c>
      <c r="C40" s="75">
        <v>0</v>
      </c>
      <c r="D40" s="75">
        <v>0</v>
      </c>
      <c r="E40" s="75">
        <f t="shared" ref="E40:E43" si="11">C40+D40</f>
        <v>0</v>
      </c>
      <c r="F40" s="75">
        <v>0</v>
      </c>
      <c r="G40" s="75">
        <v>0</v>
      </c>
      <c r="H40" s="75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5">
        <v>0</v>
      </c>
      <c r="D41" s="75">
        <v>0</v>
      </c>
      <c r="E41" s="75">
        <f t="shared" si="11"/>
        <v>0</v>
      </c>
      <c r="F41" s="75">
        <v>0</v>
      </c>
      <c r="G41" s="75">
        <v>0</v>
      </c>
      <c r="H41" s="75">
        <f t="shared" si="12"/>
        <v>0</v>
      </c>
    </row>
    <row r="42" spans="1:8" x14ac:dyDescent="0.25">
      <c r="A42" s="41"/>
      <c r="B42" s="48" t="s">
        <v>397</v>
      </c>
      <c r="C42" s="75">
        <v>0</v>
      </c>
      <c r="D42" s="75">
        <v>0</v>
      </c>
      <c r="E42" s="75">
        <f t="shared" si="11"/>
        <v>0</v>
      </c>
      <c r="F42" s="75">
        <v>0</v>
      </c>
      <c r="G42" s="75">
        <v>0</v>
      </c>
      <c r="H42" s="75">
        <f t="shared" si="12"/>
        <v>0</v>
      </c>
    </row>
    <row r="43" spans="1:8" x14ac:dyDescent="0.25">
      <c r="A43" s="41"/>
      <c r="B43" s="48" t="s">
        <v>398</v>
      </c>
      <c r="C43" s="75">
        <v>0</v>
      </c>
      <c r="D43" s="75">
        <v>0</v>
      </c>
      <c r="E43" s="75">
        <f t="shared" si="11"/>
        <v>0</v>
      </c>
      <c r="F43" s="75">
        <v>0</v>
      </c>
      <c r="G43" s="75">
        <v>0</v>
      </c>
      <c r="H43" s="75">
        <f t="shared" si="12"/>
        <v>0</v>
      </c>
    </row>
    <row r="44" spans="1:8" x14ac:dyDescent="0.25">
      <c r="A44" s="51"/>
      <c r="B44" s="52"/>
      <c r="C44" s="76"/>
      <c r="D44" s="76"/>
      <c r="E44" s="76"/>
      <c r="F44" s="76"/>
      <c r="G44" s="76"/>
      <c r="H44" s="76"/>
    </row>
    <row r="45" spans="1:8" x14ac:dyDescent="0.25">
      <c r="A45" s="186" t="s">
        <v>399</v>
      </c>
      <c r="B45" s="201"/>
      <c r="C45" s="75">
        <f>C46+C56+C65+C76</f>
        <v>0</v>
      </c>
      <c r="D45" s="75">
        <f t="shared" ref="D45:H45" si="13">D46+D56+D65+D76</f>
        <v>0</v>
      </c>
      <c r="E45" s="75">
        <f t="shared" si="13"/>
        <v>0</v>
      </c>
      <c r="F45" s="75">
        <f t="shared" si="13"/>
        <v>0</v>
      </c>
      <c r="G45" s="75">
        <f t="shared" si="13"/>
        <v>0</v>
      </c>
      <c r="H45" s="75">
        <f t="shared" si="13"/>
        <v>0</v>
      </c>
    </row>
    <row r="46" spans="1:8" x14ac:dyDescent="0.25">
      <c r="A46" s="186" t="s">
        <v>367</v>
      </c>
      <c r="B46" s="201"/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</row>
    <row r="47" spans="1:8" x14ac:dyDescent="0.25">
      <c r="A47" s="41"/>
      <c r="B47" s="48" t="s">
        <v>368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</row>
    <row r="48" spans="1:8" x14ac:dyDescent="0.25">
      <c r="A48" s="41"/>
      <c r="B48" s="48" t="s">
        <v>369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</row>
    <row r="49" spans="1:8" x14ac:dyDescent="0.25">
      <c r="A49" s="41"/>
      <c r="B49" s="48" t="s">
        <v>370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</row>
    <row r="50" spans="1:8" x14ac:dyDescent="0.25">
      <c r="A50" s="41"/>
      <c r="B50" s="48" t="s">
        <v>371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</row>
    <row r="51" spans="1:8" x14ac:dyDescent="0.25">
      <c r="A51" s="41"/>
      <c r="B51" s="48" t="s">
        <v>372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</row>
    <row r="52" spans="1:8" x14ac:dyDescent="0.25">
      <c r="A52" s="41"/>
      <c r="B52" s="48" t="s">
        <v>373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</row>
    <row r="53" spans="1:8" x14ac:dyDescent="0.25">
      <c r="A53" s="41"/>
      <c r="B53" s="48" t="s">
        <v>374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</row>
    <row r="54" spans="1:8" x14ac:dyDescent="0.25">
      <c r="A54" s="41"/>
      <c r="B54" s="48" t="s">
        <v>375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</row>
    <row r="55" spans="1:8" x14ac:dyDescent="0.25">
      <c r="A55" s="51"/>
      <c r="B55" s="52"/>
      <c r="C55" s="76"/>
      <c r="D55" s="76"/>
      <c r="E55" s="76"/>
      <c r="F55" s="76"/>
      <c r="G55" s="76"/>
      <c r="H55" s="76"/>
    </row>
    <row r="56" spans="1:8" x14ac:dyDescent="0.25">
      <c r="A56" s="186" t="s">
        <v>376</v>
      </c>
      <c r="B56" s="201"/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</row>
    <row r="57" spans="1:8" x14ac:dyDescent="0.25">
      <c r="A57" s="41"/>
      <c r="B57" s="48" t="s">
        <v>377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</row>
    <row r="58" spans="1:8" x14ac:dyDescent="0.25">
      <c r="A58" s="41"/>
      <c r="B58" s="48" t="s">
        <v>378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</row>
    <row r="59" spans="1:8" x14ac:dyDescent="0.25">
      <c r="A59" s="41"/>
      <c r="B59" s="48" t="s">
        <v>379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</row>
    <row r="60" spans="1:8" x14ac:dyDescent="0.25">
      <c r="A60" s="41"/>
      <c r="B60" s="48" t="s">
        <v>380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</row>
    <row r="61" spans="1:8" x14ac:dyDescent="0.25">
      <c r="A61" s="41"/>
      <c r="B61" s="48" t="s">
        <v>381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</row>
    <row r="62" spans="1:8" x14ac:dyDescent="0.25">
      <c r="A62" s="41"/>
      <c r="B62" s="48" t="s">
        <v>382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</row>
    <row r="63" spans="1:8" x14ac:dyDescent="0.25">
      <c r="A63" s="41"/>
      <c r="B63" s="48" t="s">
        <v>383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</row>
    <row r="64" spans="1:8" x14ac:dyDescent="0.25">
      <c r="A64" s="51"/>
      <c r="B64" s="52"/>
      <c r="C64" s="76"/>
      <c r="D64" s="76"/>
      <c r="E64" s="76"/>
      <c r="F64" s="76"/>
      <c r="G64" s="76"/>
      <c r="H64" s="76"/>
    </row>
    <row r="65" spans="1:8" x14ac:dyDescent="0.25">
      <c r="A65" s="186" t="s">
        <v>384</v>
      </c>
      <c r="B65" s="201"/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</row>
    <row r="66" spans="1:8" x14ac:dyDescent="0.25">
      <c r="A66" s="41"/>
      <c r="B66" s="48" t="s">
        <v>385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</row>
    <row r="67" spans="1:8" x14ac:dyDescent="0.25">
      <c r="A67" s="41"/>
      <c r="B67" s="48" t="s">
        <v>386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</row>
    <row r="68" spans="1:8" x14ac:dyDescent="0.25">
      <c r="A68" s="41"/>
      <c r="B68" s="48" t="s">
        <v>387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</row>
    <row r="69" spans="1:8" x14ac:dyDescent="0.25">
      <c r="A69" s="41"/>
      <c r="B69" s="48" t="s">
        <v>388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</row>
    <row r="70" spans="1:8" x14ac:dyDescent="0.25">
      <c r="A70" s="41"/>
      <c r="B70" s="48" t="s">
        <v>389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</row>
    <row r="71" spans="1:8" x14ac:dyDescent="0.25">
      <c r="A71" s="41"/>
      <c r="B71" s="48" t="s">
        <v>390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</row>
    <row r="72" spans="1:8" x14ac:dyDescent="0.25">
      <c r="A72" s="41"/>
      <c r="B72" s="48" t="s">
        <v>391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</row>
    <row r="73" spans="1:8" x14ac:dyDescent="0.25">
      <c r="A73" s="41"/>
      <c r="B73" s="48" t="s">
        <v>392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</row>
    <row r="74" spans="1:8" ht="15.75" thickBot="1" x14ac:dyDescent="0.3">
      <c r="A74" s="132"/>
      <c r="B74" s="133" t="s">
        <v>393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</row>
    <row r="75" spans="1:8" x14ac:dyDescent="0.25">
      <c r="A75" s="51"/>
      <c r="B75" s="52"/>
      <c r="C75" s="76"/>
      <c r="D75" s="76"/>
      <c r="E75" s="76"/>
      <c r="F75" s="76"/>
      <c r="G75" s="76"/>
      <c r="H75" s="76"/>
    </row>
    <row r="76" spans="1:8" x14ac:dyDescent="0.25">
      <c r="A76" s="186" t="s">
        <v>394</v>
      </c>
      <c r="B76" s="201"/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</row>
    <row r="77" spans="1:8" x14ac:dyDescent="0.25">
      <c r="A77" s="41"/>
      <c r="B77" s="48" t="s">
        <v>395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</row>
    <row r="78" spans="1:8" ht="33.75" customHeight="1" x14ac:dyDescent="0.25">
      <c r="A78" s="41"/>
      <c r="B78" s="55" t="s">
        <v>396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</row>
    <row r="79" spans="1:8" x14ac:dyDescent="0.25">
      <c r="A79" s="41"/>
      <c r="B79" s="48" t="s">
        <v>397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</row>
    <row r="80" spans="1:8" x14ac:dyDescent="0.25">
      <c r="A80" s="41"/>
      <c r="B80" s="48" t="s">
        <v>398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</row>
    <row r="81" spans="1:8" x14ac:dyDescent="0.25">
      <c r="A81" s="51"/>
      <c r="B81" s="52"/>
      <c r="C81" s="76"/>
      <c r="D81" s="76"/>
      <c r="E81" s="76"/>
      <c r="F81" s="76"/>
      <c r="G81" s="76"/>
      <c r="H81" s="76"/>
    </row>
    <row r="82" spans="1:8" x14ac:dyDescent="0.25">
      <c r="A82" s="186" t="s">
        <v>360</v>
      </c>
      <c r="B82" s="201"/>
      <c r="C82" s="75">
        <f>C8+C45</f>
        <v>18134542</v>
      </c>
      <c r="D82" s="75">
        <f t="shared" ref="D82:H82" si="14">D8+D45</f>
        <v>417494</v>
      </c>
      <c r="E82" s="75">
        <f t="shared" si="14"/>
        <v>18552036</v>
      </c>
      <c r="F82" s="75">
        <f t="shared" si="14"/>
        <v>18430232</v>
      </c>
      <c r="G82" s="75">
        <f t="shared" si="14"/>
        <v>18364661</v>
      </c>
      <c r="H82" s="75">
        <f t="shared" si="14"/>
        <v>121804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zoomScale="130" zoomScaleNormal="130" workbookViewId="0">
      <selection activeCell="A20" sqref="A20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5" t="s">
        <v>415</v>
      </c>
      <c r="B1" s="136"/>
      <c r="C1" s="136"/>
      <c r="D1" s="136"/>
      <c r="E1" s="136"/>
      <c r="F1" s="136"/>
      <c r="G1" s="215"/>
    </row>
    <row r="2" spans="1:7" x14ac:dyDescent="0.25">
      <c r="A2" s="166" t="s">
        <v>279</v>
      </c>
      <c r="B2" s="167"/>
      <c r="C2" s="167"/>
      <c r="D2" s="167"/>
      <c r="E2" s="167"/>
      <c r="F2" s="167"/>
      <c r="G2" s="216"/>
    </row>
    <row r="3" spans="1:7" x14ac:dyDescent="0.25">
      <c r="A3" s="166" t="s">
        <v>400</v>
      </c>
      <c r="B3" s="167"/>
      <c r="C3" s="167"/>
      <c r="D3" s="167"/>
      <c r="E3" s="167"/>
      <c r="F3" s="167"/>
      <c r="G3" s="216"/>
    </row>
    <row r="4" spans="1:7" x14ac:dyDescent="0.25">
      <c r="A4" s="166" t="s">
        <v>438</v>
      </c>
      <c r="B4" s="167"/>
      <c r="C4" s="167"/>
      <c r="D4" s="167"/>
      <c r="E4" s="167"/>
      <c r="F4" s="167"/>
      <c r="G4" s="216"/>
    </row>
    <row r="5" spans="1:7" ht="15.75" thickBot="1" x14ac:dyDescent="0.3">
      <c r="A5" s="203" t="s">
        <v>1</v>
      </c>
      <c r="B5" s="204"/>
      <c r="C5" s="204"/>
      <c r="D5" s="204"/>
      <c r="E5" s="204"/>
      <c r="F5" s="204"/>
      <c r="G5" s="217"/>
    </row>
    <row r="6" spans="1:7" ht="15.75" thickBot="1" x14ac:dyDescent="0.3">
      <c r="A6" s="174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7" ht="36.75" thickBot="1" x14ac:dyDescent="0.3">
      <c r="A7" s="175"/>
      <c r="B7" s="91" t="s">
        <v>168</v>
      </c>
      <c r="C7" s="91" t="s">
        <v>283</v>
      </c>
      <c r="D7" s="91" t="s">
        <v>284</v>
      </c>
      <c r="E7" s="91" t="s">
        <v>401</v>
      </c>
      <c r="F7" s="91" t="s">
        <v>186</v>
      </c>
      <c r="G7" s="163"/>
    </row>
    <row r="8" spans="1:7" x14ac:dyDescent="0.25">
      <c r="A8" s="56" t="s">
        <v>402</v>
      </c>
      <c r="B8" s="69">
        <f>B9+B10+B11+B14+B15+B18</f>
        <v>0</v>
      </c>
      <c r="C8" s="69">
        <f t="shared" ref="C8:G8" si="0">C9+C10+C11+C14+C15+C18</f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</row>
    <row r="9" spans="1:7" x14ac:dyDescent="0.25">
      <c r="A9" s="57" t="s">
        <v>403</v>
      </c>
      <c r="B9" s="70">
        <v>0</v>
      </c>
      <c r="C9" s="71">
        <v>0</v>
      </c>
      <c r="D9" s="71">
        <f>B9+C9</f>
        <v>0</v>
      </c>
      <c r="E9" s="71">
        <v>0</v>
      </c>
      <c r="F9" s="71">
        <v>0</v>
      </c>
      <c r="G9" s="71">
        <f>D9-E9</f>
        <v>0</v>
      </c>
    </row>
    <row r="10" spans="1:7" x14ac:dyDescent="0.25">
      <c r="A10" s="57" t="s">
        <v>404</v>
      </c>
      <c r="B10" s="70">
        <v>0</v>
      </c>
      <c r="C10" s="71">
        <v>0</v>
      </c>
      <c r="D10" s="71">
        <f t="shared" ref="D10:D18" si="1">B10+C10</f>
        <v>0</v>
      </c>
      <c r="E10" s="70">
        <v>0</v>
      </c>
      <c r="F10" s="71">
        <v>0</v>
      </c>
      <c r="G10" s="71">
        <f t="shared" ref="G10:G18" si="2">D10-E10</f>
        <v>0</v>
      </c>
    </row>
    <row r="11" spans="1:7" x14ac:dyDescent="0.25">
      <c r="A11" s="57" t="s">
        <v>405</v>
      </c>
      <c r="B11" s="70">
        <v>0</v>
      </c>
      <c r="C11" s="71">
        <v>0</v>
      </c>
      <c r="D11" s="71">
        <f t="shared" si="1"/>
        <v>0</v>
      </c>
      <c r="E11" s="70">
        <v>0</v>
      </c>
      <c r="F11" s="71">
        <v>0</v>
      </c>
      <c r="G11" s="71">
        <f t="shared" si="2"/>
        <v>0</v>
      </c>
    </row>
    <row r="12" spans="1:7" x14ac:dyDescent="0.25">
      <c r="A12" s="57" t="s">
        <v>406</v>
      </c>
      <c r="B12" s="70">
        <v>0</v>
      </c>
      <c r="C12" s="71">
        <v>0</v>
      </c>
      <c r="D12" s="71">
        <f t="shared" si="1"/>
        <v>0</v>
      </c>
      <c r="E12" s="70">
        <v>0</v>
      </c>
      <c r="F12" s="71">
        <v>0</v>
      </c>
      <c r="G12" s="71">
        <f t="shared" si="2"/>
        <v>0</v>
      </c>
    </row>
    <row r="13" spans="1:7" x14ac:dyDescent="0.25">
      <c r="A13" s="57" t="s">
        <v>407</v>
      </c>
      <c r="B13" s="70">
        <v>0</v>
      </c>
      <c r="C13" s="71">
        <v>0</v>
      </c>
      <c r="D13" s="71">
        <f t="shared" si="1"/>
        <v>0</v>
      </c>
      <c r="E13" s="70">
        <v>0</v>
      </c>
      <c r="F13" s="71">
        <v>0</v>
      </c>
      <c r="G13" s="71">
        <f t="shared" si="2"/>
        <v>0</v>
      </c>
    </row>
    <row r="14" spans="1:7" x14ac:dyDescent="0.25">
      <c r="A14" s="57" t="s">
        <v>408</v>
      </c>
      <c r="B14" s="70">
        <v>0</v>
      </c>
      <c r="C14" s="71">
        <v>0</v>
      </c>
      <c r="D14" s="71">
        <f t="shared" si="1"/>
        <v>0</v>
      </c>
      <c r="E14" s="70">
        <v>0</v>
      </c>
      <c r="F14" s="71">
        <v>0</v>
      </c>
      <c r="G14" s="71">
        <f t="shared" si="2"/>
        <v>0</v>
      </c>
    </row>
    <row r="15" spans="1:7" ht="18" x14ac:dyDescent="0.25">
      <c r="A15" s="57" t="s">
        <v>409</v>
      </c>
      <c r="B15" s="70">
        <v>0</v>
      </c>
      <c r="C15" s="71">
        <v>0</v>
      </c>
      <c r="D15" s="71">
        <f t="shared" si="1"/>
        <v>0</v>
      </c>
      <c r="E15" s="70">
        <v>0</v>
      </c>
      <c r="F15" s="71">
        <v>0</v>
      </c>
      <c r="G15" s="71">
        <f t="shared" si="2"/>
        <v>0</v>
      </c>
    </row>
    <row r="16" spans="1:7" x14ac:dyDescent="0.25">
      <c r="A16" s="58" t="s">
        <v>410</v>
      </c>
      <c r="B16" s="70">
        <v>0</v>
      </c>
      <c r="C16" s="71">
        <v>0</v>
      </c>
      <c r="D16" s="71">
        <f t="shared" si="1"/>
        <v>0</v>
      </c>
      <c r="E16" s="70">
        <v>0</v>
      </c>
      <c r="F16" s="71">
        <v>0</v>
      </c>
      <c r="G16" s="71">
        <f t="shared" si="2"/>
        <v>0</v>
      </c>
    </row>
    <row r="17" spans="1:7" x14ac:dyDescent="0.25">
      <c r="A17" s="58" t="s">
        <v>411</v>
      </c>
      <c r="B17" s="70">
        <v>0</v>
      </c>
      <c r="C17" s="71">
        <v>0</v>
      </c>
      <c r="D17" s="71">
        <f t="shared" si="1"/>
        <v>0</v>
      </c>
      <c r="E17" s="70">
        <v>0</v>
      </c>
      <c r="F17" s="71">
        <v>0</v>
      </c>
      <c r="G17" s="71">
        <f t="shared" si="2"/>
        <v>0</v>
      </c>
    </row>
    <row r="18" spans="1:7" x14ac:dyDescent="0.25">
      <c r="A18" s="57" t="s">
        <v>412</v>
      </c>
      <c r="B18" s="70">
        <v>0</v>
      </c>
      <c r="C18" s="71">
        <v>0</v>
      </c>
      <c r="D18" s="71">
        <f t="shared" si="1"/>
        <v>0</v>
      </c>
      <c r="E18" s="70">
        <v>0</v>
      </c>
      <c r="F18" s="71">
        <v>0</v>
      </c>
      <c r="G18" s="71">
        <f t="shared" si="2"/>
        <v>0</v>
      </c>
    </row>
    <row r="19" spans="1:7" x14ac:dyDescent="0.25">
      <c r="A19" s="57"/>
      <c r="B19" s="69"/>
      <c r="C19" s="72"/>
      <c r="D19" s="72"/>
      <c r="E19" s="72"/>
      <c r="F19" s="72"/>
      <c r="G19" s="72"/>
    </row>
    <row r="20" spans="1:7" x14ac:dyDescent="0.25">
      <c r="A20" s="56" t="s">
        <v>413</v>
      </c>
      <c r="B20" s="69">
        <f>B30+B27+B26+B23+B22</f>
        <v>0</v>
      </c>
      <c r="C20" s="69">
        <f t="shared" ref="C20:G20" si="3">C30+C27+C26+C23+C22</f>
        <v>0</v>
      </c>
      <c r="D20" s="69">
        <f t="shared" si="3"/>
        <v>0</v>
      </c>
      <c r="E20" s="69">
        <f t="shared" si="3"/>
        <v>0</v>
      </c>
      <c r="F20" s="69">
        <f t="shared" si="3"/>
        <v>0</v>
      </c>
      <c r="G20" s="69">
        <f t="shared" si="3"/>
        <v>0</v>
      </c>
    </row>
    <row r="21" spans="1:7" x14ac:dyDescent="0.25">
      <c r="A21" s="57" t="s">
        <v>403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7" t="s">
        <v>404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7" t="s">
        <v>405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7" t="s">
        <v>406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7" t="s">
        <v>407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7" t="s">
        <v>408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ht="18" x14ac:dyDescent="0.25">
      <c r="A27" s="57" t="s">
        <v>409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58" t="s">
        <v>410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58" t="s">
        <v>411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57" t="s">
        <v>412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56" t="s">
        <v>414</v>
      </c>
      <c r="B31" s="69">
        <f>B20+B8</f>
        <v>0</v>
      </c>
      <c r="C31" s="69">
        <f t="shared" ref="C31:G31" si="4">C20+C8</f>
        <v>0</v>
      </c>
      <c r="D31" s="69">
        <f t="shared" si="4"/>
        <v>0</v>
      </c>
      <c r="E31" s="69">
        <f t="shared" si="4"/>
        <v>0</v>
      </c>
      <c r="F31" s="69">
        <f t="shared" si="4"/>
        <v>0</v>
      </c>
      <c r="G31" s="69">
        <f t="shared" si="4"/>
        <v>0</v>
      </c>
    </row>
    <row r="32" spans="1:7" ht="15.75" thickBot="1" x14ac:dyDescent="0.3">
      <c r="A32" s="59"/>
      <c r="B32" s="73"/>
      <c r="C32" s="74"/>
      <c r="D32" s="74"/>
      <c r="E32" s="74"/>
      <c r="F32" s="74"/>
      <c r="G32" s="7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2022-01-13T18:31:53Z</cp:lastPrinted>
  <dcterms:created xsi:type="dcterms:W3CDTF">2016-12-23T19:11:27Z</dcterms:created>
  <dcterms:modified xsi:type="dcterms:W3CDTF">2022-01-20T19:59:42Z</dcterms:modified>
</cp:coreProperties>
</file>