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0. EJ ANTERIORES\2021\1. CUENTA PÚBLICA\CD'S ARMONIZADA 4TO. 2021\AUTÓNOMOS Y PODERES\UAT\"/>
    </mc:Choice>
  </mc:AlternateContent>
  <xr:revisionPtr revIDLastSave="0" documentId="10_ncr:8100000_{8B256915-0558-4423-8013-E5EC9A7C9008}" xr6:coauthVersionLast="32" xr6:coauthVersionMax="32" xr10:uidLastSave="{00000000-0000-0000-0000-000000000000}"/>
  <bookViews>
    <workbookView xWindow="0" yWindow="0" windowWidth="28800" windowHeight="11325" activeTab="7"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B38" i="32" s="1"/>
  <c r="G47" i="32"/>
  <c r="D47" i="32"/>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G26" i="32" s="1"/>
  <c r="F26" i="32"/>
  <c r="E26" i="32"/>
  <c r="C26" i="32"/>
  <c r="B26" i="32"/>
  <c r="G25" i="32"/>
  <c r="D25" i="32"/>
  <c r="D24" i="32"/>
  <c r="G24" i="32" s="1"/>
  <c r="G23" i="32"/>
  <c r="D22" i="32"/>
  <c r="G22" i="32" s="1"/>
  <c r="D21" i="32"/>
  <c r="G21" i="32" s="1"/>
  <c r="D20" i="32"/>
  <c r="D19" i="32"/>
  <c r="G19" i="32" s="1"/>
  <c r="F18" i="32"/>
  <c r="E18" i="32"/>
  <c r="C18" i="32"/>
  <c r="B18" i="32"/>
  <c r="B8" i="32" s="1"/>
  <c r="D17" i="32"/>
  <c r="G17" i="32" s="1"/>
  <c r="D16" i="32"/>
  <c r="G16" i="32" s="1"/>
  <c r="D15" i="32"/>
  <c r="G15" i="32" s="1"/>
  <c r="D14" i="32"/>
  <c r="G14" i="32" s="1"/>
  <c r="D13" i="32"/>
  <c r="G13" i="32" s="1"/>
  <c r="D12" i="32"/>
  <c r="G12" i="32" s="1"/>
  <c r="D11" i="32"/>
  <c r="G11" i="32" s="1"/>
  <c r="D10" i="32"/>
  <c r="F9" i="32"/>
  <c r="E9" i="32"/>
  <c r="E8" i="32" s="1"/>
  <c r="C9" i="32"/>
  <c r="B9" i="32"/>
  <c r="D9" i="32" l="1"/>
  <c r="D18" i="32"/>
  <c r="G39" i="32"/>
  <c r="D33" i="32"/>
  <c r="C8" i="32"/>
  <c r="F8" i="32"/>
  <c r="E38" i="32"/>
  <c r="E71" i="32" s="1"/>
  <c r="D56" i="32"/>
  <c r="D66" i="32"/>
  <c r="C38" i="32"/>
  <c r="C71" i="32" s="1"/>
  <c r="F71" i="32"/>
  <c r="B71" i="32"/>
  <c r="G48" i="32"/>
  <c r="G10" i="32"/>
  <c r="G9" i="32" s="1"/>
  <c r="D26" i="32"/>
  <c r="D8" i="32" s="1"/>
  <c r="D48" i="32"/>
  <c r="G57" i="32"/>
  <c r="G56" i="32" s="1"/>
  <c r="G20" i="32"/>
  <c r="G18" i="32" s="1"/>
  <c r="G34" i="32"/>
  <c r="G33" i="32" s="1"/>
  <c r="G67" i="32"/>
  <c r="G66" i="32" s="1"/>
  <c r="D39" i="32"/>
  <c r="G38" i="32" l="1"/>
  <c r="D38" i="32"/>
  <c r="D71" i="32"/>
  <c r="G8" i="32"/>
  <c r="G71" i="32" s="1"/>
  <c r="F17" i="10" l="1"/>
  <c r="E17" i="10"/>
  <c r="D123" i="8" l="1"/>
  <c r="D12" i="6" l="1"/>
  <c r="D10" i="31" l="1"/>
  <c r="F101" i="8" l="1"/>
  <c r="D92" i="8"/>
  <c r="D28" i="8"/>
  <c r="D29" i="8"/>
  <c r="D30" i="8"/>
  <c r="D31" i="8"/>
  <c r="D32" i="8"/>
  <c r="D33" i="8"/>
  <c r="D34" i="8"/>
  <c r="D35" i="8"/>
  <c r="D58" i="1" l="1"/>
  <c r="D9" i="8" l="1"/>
  <c r="E46" i="8" l="1"/>
  <c r="C24" i="1" l="1"/>
  <c r="D20" i="31" l="1"/>
  <c r="D21" i="31"/>
  <c r="D9" i="31"/>
  <c r="D25" i="8" l="1"/>
  <c r="D21" i="8"/>
  <c r="D13" i="8"/>
  <c r="D11" i="8"/>
  <c r="C8" i="10" l="1"/>
  <c r="D133" i="8"/>
  <c r="D122" i="8"/>
  <c r="D102" i="8"/>
  <c r="E43" i="6"/>
  <c r="G12" i="6"/>
  <c r="C91" i="8" l="1"/>
  <c r="D60" i="6" l="1"/>
  <c r="C16" i="8"/>
  <c r="G9" i="8" l="1"/>
  <c r="D10" i="8"/>
  <c r="G10" i="8" s="1"/>
  <c r="G11" i="8"/>
  <c r="D12" i="8"/>
  <c r="G12" i="8" s="1"/>
  <c r="G13" i="8"/>
  <c r="D14" i="8"/>
  <c r="G14" i="8" s="1"/>
  <c r="D15" i="8"/>
  <c r="G15" i="8" s="1"/>
  <c r="D17" i="8"/>
  <c r="D18" i="8"/>
  <c r="D19" i="8"/>
  <c r="D20" i="8"/>
  <c r="D22" i="8"/>
  <c r="D23" i="8"/>
  <c r="G23" i="8" s="1"/>
  <c r="D24" i="8"/>
  <c r="G25" i="8"/>
  <c r="D27" i="8"/>
  <c r="C7" i="5" l="1"/>
  <c r="C6" i="5" l="1"/>
  <c r="G60" i="6" l="1"/>
  <c r="G56" i="6" l="1"/>
  <c r="D11" i="6"/>
  <c r="F8" i="10" l="1"/>
  <c r="G48" i="6" l="1"/>
  <c r="C16" i="1" l="1"/>
  <c r="C83" i="8" l="1"/>
  <c r="E83" i="8"/>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G30" i="31" s="1"/>
  <c r="D19" i="31"/>
  <c r="D30" i="31" s="1"/>
  <c r="E101" i="8"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84" i="8" l="1"/>
  <c r="G84" i="8" s="1"/>
  <c r="B16" i="8"/>
  <c r="B101" i="8" l="1"/>
  <c r="B91" i="8"/>
  <c r="D39" i="5" l="1"/>
  <c r="E39" i="5"/>
  <c r="C39" i="5"/>
  <c r="D46" i="5"/>
  <c r="E46" i="5"/>
  <c r="D45" i="5"/>
  <c r="E45" i="5"/>
  <c r="C35" i="5"/>
  <c r="C34" i="5"/>
  <c r="C48" i="5" l="1"/>
  <c r="C46" i="5"/>
  <c r="C45" i="5"/>
  <c r="B8" i="10" l="1"/>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G9" i="10"/>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B7" i="8" l="1"/>
  <c r="C7" i="8"/>
  <c r="C156" i="8" s="1"/>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9" i="5"/>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l="1"/>
  <c r="E18" i="5" s="1"/>
  <c r="E24" i="5" s="1"/>
  <c r="E52" i="6"/>
  <c r="E62" i="6" s="1"/>
  <c r="E65" i="6" l="1"/>
  <c r="D6" i="5" l="1"/>
  <c r="D16" i="5" s="1"/>
  <c r="D17" i="5" s="1"/>
  <c r="D18" i="5" s="1"/>
  <c r="D24" i="5" s="1"/>
  <c r="D43" i="5"/>
  <c r="D49" i="5" s="1"/>
  <c r="D50" i="5" s="1"/>
  <c r="E30" i="3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<sst xmlns="http://schemas.openxmlformats.org/spreadsheetml/2006/main" count="643" uniqueCount="454">
  <si>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</si>
  <si>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</si>
  <si>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</si>
  <si>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</si>
  <si>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</si>
  <si>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</si>
  <si>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</si>
  <si>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</si>
  <si>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</si>
  <si>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</si>
  <si>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</si>
  <si>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</si>
  <si>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</si>
  <si>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</si>
  <si>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</si>
  <si>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</si>
  <si>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</si>
  <si>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</si>
  <si>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</si>
  <si>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</si>
  <si>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</si>
  <si>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</si>
  <si>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</si>
  <si>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</si>
  <si>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</si>
  <si>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</si>
  <si>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</si>
  <si>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</si>
  <si>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</si>
  <si>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</si>
  <si>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</si>
  <si>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</si>
  <si>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</si>
  <si>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</si>
  <si>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</si>
  <si>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</si>
  <si>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</si>
  <si>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</si>
  <si>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</si>
  <si>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</si>
  <si>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</si>
  <si>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</si>
  <si>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</si>
  <si>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</si>
  <si>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</si>
  <si>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</si>
  <si>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</si>
  <si>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</si>
  <si>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</si>
  <si>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</si>
  <si>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</si>
  <si>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</si>
  <si>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</si>
  <si>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</si>
  <si>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</si>
  <si>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</si>
  <si>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</si>
  <si>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</si>
  <si>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</si>
  <si>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</si>
  <si>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</si>
  <si>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</si>
  <si>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</si>
  <si>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</si>
  <si>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</si>
  <si>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</si>
  <si>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</si>
  <si>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</si>
  <si>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</si>
  <si>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</si>
  <si>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</si>
  <si>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</si>
  <si>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</si>
  <si>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</si>
  <si>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</si>
  <si>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</si>
  <si>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</si>
  <si>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</si>
  <si>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</si>
  <si>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</si>
  <si>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</si>
  <si>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</si>
  <si>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</si>
  <si>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</si>
  <si>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</si>
  <si>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</si>
  <si>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</si>
  <si>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</si>
  <si>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</si>
  <si>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</si>
  <si>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</si>
  <si>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</si>
  <si>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</si>
  <si>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</si>
  <si>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</si>
  <si>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</si>
  <si>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</si>
  <si>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</si>
  <si>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</si>
  <si>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</si>
  <si>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</si>
  <si>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</si>
  <si>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</si>
  <si>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</si>
  <si>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</si>
  <si>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</si>
  <si>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</si>
  <si>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</si>
  <si>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</si>
  <si>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</si>
  <si>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</si>
  <si>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</si>
  <si>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</si>
  <si>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</si>
  <si>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</si>
  <si>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</si>
  <si>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</si>
  <si>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</si>
  <si>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</si>
  <si>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</si>
  <si>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</si>
  <si>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</si>
  <si>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</si>
  <si>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</si>
  <si>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</si>
  <si>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</si>
  <si>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</si>
  <si>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</si>
  <si>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</si>
  <si>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</si>
  <si>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</si>
  <si>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</si>
  <si>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</si>
  <si>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</si>
  <si>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</si>
  <si>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</si>
  <si>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</si>
  <si>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</si>
  <si>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</si>
  <si>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</si>
  <si>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</si>
  <si>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</si>
  <si>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</si>
  <si>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</si>
  <si>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</si>
  <si>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</si>
  <si>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</si>
  <si>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</si>
  <si>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</si>
  <si>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</si>
  <si>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</si>
  <si>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</si>
  <si>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</si>
  <si>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</si>
  <si>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</si>
  <si>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</si>
  <si>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</si>
  <si>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</si>
  <si>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</si>
  <si>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</si>
  <si>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</si>
  <si>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</si>
  <si>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</si>
  <si>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</si>
  <si>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</si>
  <si>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</si>
  <si>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</si>
  <si>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</si>
  <si>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</si>
  <si>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</si>
  <si>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</si>
  <si>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</si>
  <si>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</si>
  <si>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</si>
  <si>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</si>
  <si>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</si>
  <si>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</si>
  <si>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</si>
  <si>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</si>
  <si>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</si>
  <si>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</si>
  <si>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</si>
  <si>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</si>
  <si>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</si>
  <si>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</si>
  <si>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</si>
  <si>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</si>
  <si>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</si>
  <si>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</si>
  <si>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</si>
  <si>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</si>
  <si>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</si>
  <si>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</si>
  <si>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</si>
  <si>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</si>
  <si>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</si>
  <si>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</si>
  <si>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</si>
  <si>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</si>
  <si>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</si>
  <si>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</si>
  <si>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</si>
  <si>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</si>
  <si>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</si>
  <si>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</si>
  <si>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</si>
  <si>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</si>
  <si>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</si>
  <si>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</si>
  <si>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</si>
  <si>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</si>
  <si>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</si>
  <si>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</si>
  <si>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</si>
  <si>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</si>
  <si>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</si>
  <si>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</si>
  <si>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</si>
  <si>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</si>
  <si>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</si>
  <si>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</si>
  <si>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</si>
  <si>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</si>
  <si>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</si>
  <si>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</si>
  <si>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</si>
  <si>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</si>
  <si>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</si>
  <si>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</si>
  <si>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</si>
  <si>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</si>
  <si>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</si>
  <si>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</si>
  <si>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</si>
  <si>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</si>
  <si>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</si>
  <si>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</si>
  <si>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</si>
  <si>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</si>
  <si>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</si>
  <si>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</si>
  <si>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</si>
  <si>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</si>
  <si>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</si>
  <si>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</si>
  <si>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</si>
  <si>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</si>
  <si>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</si>
  <si>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</si>
  <si>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</si>
  <si>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</si>
  <si>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</si>
  <si>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</si>
  <si>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</si>
  <si>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</si>
  <si>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</si>
  <si>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</si>
  <si>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</si>
  <si>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</si>
  <si>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</si>
  <si>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</si>
  <si>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</si>
  <si>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</si>
  <si>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</si>
  <si>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</si>
  <si>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</si>
  <si>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</si>
  <si>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</si>
  <si>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</si>
  <si>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</si>
  <si>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</si>
  <si>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</si>
  <si>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</si>
  <si>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</si>
  <si>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</si>
  <si>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</si>
  <si>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</si>
  <si>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</si>
  <si>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</si>
  <si>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</si>
  <si>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</si>
  <si>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</si>
  <si>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</si>
  <si>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</si>
  <si>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</si>
  <si>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</si>
  <si>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</si>
  <si>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</si>
  <si>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</si>
  <si>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</si>
  <si>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</si>
  <si>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</si>
  <si>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</si>
  <si>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</si>
  <si>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</si>
  <si>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</si>
  <si>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</si>
  <si>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</si>
  <si>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</si>
  <si>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</si>
  <si>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</si>
  <si>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</si>
  <si>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</si>
  <si>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</si>
  <si>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</si>
  <si>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</si>
  <si>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</si>
  <si>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</si>
  <si>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</si>
  <si>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</si>
  <si>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</si>
  <si>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</si>
  <si>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</si>
  <si>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</si>
  <si>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</si>
  <si>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</si>
  <si>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</si>
  <si>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</si>
  <si>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</si>
  <si>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</si>
  <si>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</si>
  <si>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</si>
  <si>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</si>
  <si>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</si>
  <si>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</si>
  <si>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</si>
  <si>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</si>
  <si>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</si>
  <si>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</si>
  <si>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</si>
  <si>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</si>
  <si>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</si>
  <si>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</si>
  <si>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</si>
  <si>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</si>
  <si>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</si>
  <si>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</si>
  <si>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</si>
  <si>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</si>
  <si>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</si>
  <si>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</si>
  <si>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</si>
  <si>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</si>
  <si>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</si>
  <si>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</si>
  <si>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</si>
  <si>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</si>
  <si>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</si>
  <si>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</si>
  <si>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</si>
  <si>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</si>
  <si>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</si>
  <si>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</si>
  <si>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</si>
  <si>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</si>
  <si>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</si>
  <si>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</si>
  <si>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</si>
  <si>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</si>
  <si>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</si>
  <si>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</si>
  <si>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</si>
  <si>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</si>
  <si>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</si>
  <si>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</si>
  <si>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</si>
  <si>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</si>
  <si>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</si>
  <si>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</si>
  <si>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</si>
  <si>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</si>
  <si>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</si>
  <si>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</si>
  <si>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</si>
  <si>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</si>
  <si>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</si>
  <si>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</si>
  <si>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</si>
  <si>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</si>
  <si>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</si>
  <si>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</si>
  <si>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</si>
  <si>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</si>
  <si>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</si>
  <si>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</si>
  <si>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</si>
  <si>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</si>
  <si>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</si>
  <si>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</si>
  <si>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</si>
  <si>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</si>
  <si>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</si>
  <si>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</si>
  <si>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</si>
  <si>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</si>
  <si>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</si>
  <si>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</si>
  <si>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</si>
  <si>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</si>
  <si>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</si>
  <si>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</si>
  <si>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</si>
  <si>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</si>
  <si>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</si>
  <si>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</si>
  <si>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</si>
  <si>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</si>
  <si>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</si>
  <si>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</si>
  <si>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</si>
  <si>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</si>
  <si>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</si>
  <si>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</si>
  <si>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</si>
  <si>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</si>
  <si>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</si>
  <si>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</si>
  <si>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</si>
  <si>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</si>
  <si>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</si>
  <si>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</si>
  <si>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</si>
  <si>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</si>
  <si>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</si>
  <si>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</si>
  <si>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</si>
  <si>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</si>
  <si>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</si>
  <si>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</si>
  <si>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</si>
  <si>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</si>
  <si>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</si>
  <si>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</si>
  <si>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</si>
  <si>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</si>
  <si>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</si>
  <si>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</si>
  <si>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</si>
  <si>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</si>
  <si>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</si>
  <si>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</si>
  <si>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</si>
  <si>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</si>
  <si>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</si>
  <si>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2020 (e)</t>
  </si>
  <si>
    <t>Saldo al 31 de
diciembre de 2020 (d)</t>
  </si>
  <si>
    <t>31 de  diciembre de 2021 (d)</t>
  </si>
  <si>
    <t>31 de diciembre de 2021 (d)</t>
  </si>
  <si>
    <t>Al 31 de diciembre de 2021 y al 31 de diciembre de 2020</t>
  </si>
  <si>
    <t>Del 1 de enero al 31 de diciembre de 2021</t>
  </si>
  <si>
    <t xml:space="preserve">Del 1 de enero al 31 de diciembre de 2021 (a) </t>
  </si>
  <si>
    <t xml:space="preserve">Del 1 de enero al 31 de diciembre de 2021 (c) </t>
  </si>
  <si>
    <t xml:space="preserve">Del 1 de enero al 31 de diciembre de 2021 (b) </t>
  </si>
  <si>
    <t xml:space="preserve">Del 1 de enero al 31 de diciembre de 2021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</si>
</sst>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7">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164" fontId="49" fillId="33" borderId="15" xfId="1" applyNumberFormat="1" applyFont="1" applyFill="1" applyBorder="1" applyAlignment="1">
      <alignment horizontal="right" vertical="center"/>
    </xf>
    <xf numFmtId="4" fontId="0" fillId="0" borderId="0" xfId="0" applyNumberFormat="1"/>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zoomScale="140" zoomScaleNormal="140" workbookViewId="0">
      <selection activeCell="D16" sqref="D1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448</v>
      </c>
      <c r="C3" s="272"/>
      <c r="D3" s="272"/>
      <c r="E3" s="272"/>
      <c r="F3" s="272"/>
      <c r="G3" s="272"/>
      <c r="H3" s="273"/>
    </row>
    <row r="4" spans="2:10" x14ac:dyDescent="0.2">
      <c r="B4" s="271" t="s">
        <v>375</v>
      </c>
      <c r="C4" s="272"/>
      <c r="D4" s="272"/>
      <c r="E4" s="272"/>
      <c r="F4" s="272"/>
      <c r="G4" s="272"/>
      <c r="H4" s="273"/>
    </row>
    <row r="5" spans="2:10" ht="24.75" x14ac:dyDescent="0.2">
      <c r="B5" s="152" t="s">
        <v>50</v>
      </c>
      <c r="C5" s="153" t="s">
        <v>446</v>
      </c>
      <c r="D5" s="153" t="s">
        <v>444</v>
      </c>
      <c r="E5" s="154"/>
      <c r="F5" s="155" t="s">
        <v>50</v>
      </c>
      <c r="G5" s="153" t="s">
        <v>447</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333718187</v>
      </c>
      <c r="D8" s="19">
        <f>D9+D10+D11+D12+D13+D14+D15</f>
        <v>323831601</v>
      </c>
      <c r="E8" s="16"/>
      <c r="F8" s="15" t="s">
        <v>139</v>
      </c>
      <c r="G8" s="19">
        <f>G9+G10+G11+G12+G13+G14+G15+G16+G17</f>
        <v>250089471</v>
      </c>
      <c r="H8" s="19">
        <f>H9+H10+H11+H12+H13+H14+H15+H16+H17</f>
        <v>247155602</v>
      </c>
    </row>
    <row r="9" spans="2:10" ht="12" customHeight="1" x14ac:dyDescent="0.2">
      <c r="B9" s="25" t="s">
        <v>182</v>
      </c>
      <c r="C9" s="21">
        <v>0</v>
      </c>
      <c r="D9" s="21">
        <v>0</v>
      </c>
      <c r="E9" s="16"/>
      <c r="F9" s="25" t="s">
        <v>183</v>
      </c>
      <c r="G9" s="22">
        <v>75896158</v>
      </c>
      <c r="H9" s="22">
        <v>76582948</v>
      </c>
    </row>
    <row r="10" spans="2:10" ht="12" customHeight="1" x14ac:dyDescent="0.2">
      <c r="B10" s="25" t="s">
        <v>184</v>
      </c>
      <c r="C10" s="21">
        <v>76135469</v>
      </c>
      <c r="D10" s="21">
        <v>71254619</v>
      </c>
      <c r="E10" s="16"/>
      <c r="F10" s="25" t="s">
        <v>185</v>
      </c>
      <c r="G10" s="22">
        <v>1671703</v>
      </c>
      <c r="H10" s="22">
        <v>4757428</v>
      </c>
    </row>
    <row r="11" spans="2:10" ht="16.5" x14ac:dyDescent="0.2">
      <c r="B11" s="25" t="s">
        <v>186</v>
      </c>
      <c r="C11" s="21">
        <v>0</v>
      </c>
      <c r="D11" s="21">
        <v>0</v>
      </c>
      <c r="E11" s="16"/>
      <c r="F11" s="25" t="s">
        <v>187</v>
      </c>
      <c r="G11" s="22">
        <v>0</v>
      </c>
      <c r="H11" s="22">
        <v>0</v>
      </c>
    </row>
    <row r="12" spans="2:10" ht="16.5" x14ac:dyDescent="0.2">
      <c r="B12" s="25" t="s">
        <v>188</v>
      </c>
      <c r="C12" s="21">
        <v>257582718</v>
      </c>
      <c r="D12" s="21">
        <v>252576982</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172521610</v>
      </c>
      <c r="H15" s="22">
        <v>165815226</v>
      </c>
    </row>
    <row r="16" spans="2:10" ht="17.25" customHeight="1" x14ac:dyDescent="0.2">
      <c r="B16" s="15" t="s">
        <v>133</v>
      </c>
      <c r="C16" s="23">
        <f>C17+C18+C19+C20+C21+C22+C23</f>
        <v>65878120</v>
      </c>
      <c r="D16" s="19">
        <f>D17+D18+D19+D20+D21+D22+D23</f>
        <v>72909641</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0</v>
      </c>
      <c r="D18" s="192">
        <v>433797</v>
      </c>
      <c r="E18" s="16"/>
      <c r="F18" s="15" t="s">
        <v>140</v>
      </c>
      <c r="G18" s="19">
        <f>G19+G20+G21</f>
        <v>7749706</v>
      </c>
      <c r="H18" s="19">
        <f>H19+H20+H21</f>
        <v>7748065</v>
      </c>
    </row>
    <row r="19" spans="2:8" ht="12" customHeight="1" x14ac:dyDescent="0.15">
      <c r="B19" s="25" t="s">
        <v>200</v>
      </c>
      <c r="C19" s="192">
        <v>4762724</v>
      </c>
      <c r="D19" s="192">
        <v>5483847</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7749706</v>
      </c>
      <c r="H21" s="22">
        <v>7748065</v>
      </c>
    </row>
    <row r="22" spans="2:8" ht="15.75" customHeight="1" x14ac:dyDescent="0.2">
      <c r="B22" s="25" t="s">
        <v>206</v>
      </c>
      <c r="C22" s="21">
        <v>61114841</v>
      </c>
      <c r="D22" s="21">
        <v>66998183</v>
      </c>
      <c r="E22" s="16"/>
      <c r="F22" s="15" t="s">
        <v>146</v>
      </c>
      <c r="G22" s="19">
        <f>G23+G24</f>
        <v>0</v>
      </c>
      <c r="H22" s="19">
        <f>H23+H24</f>
        <v>0</v>
      </c>
    </row>
    <row r="23" spans="2:8" ht="16.5" x14ac:dyDescent="0.2">
      <c r="B23" s="25" t="s">
        <v>207</v>
      </c>
      <c r="C23" s="21">
        <v>555</v>
      </c>
      <c r="D23" s="21">
        <v>-6186</v>
      </c>
      <c r="E23" s="16"/>
      <c r="F23" s="25" t="s">
        <v>208</v>
      </c>
      <c r="G23" s="22">
        <v>0</v>
      </c>
      <c r="H23" s="22">
        <v>0</v>
      </c>
    </row>
    <row r="24" spans="2:8" ht="16.5" x14ac:dyDescent="0.2">
      <c r="B24" s="15" t="s">
        <v>134</v>
      </c>
      <c r="C24" s="23">
        <f>C25+C26+C27+C28+C29</f>
        <v>934439</v>
      </c>
      <c r="D24" s="19">
        <f>D25+D26+D27+D28+D29</f>
        <v>3397474</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1615077</v>
      </c>
      <c r="E26" s="16"/>
      <c r="F26" s="15" t="s">
        <v>144</v>
      </c>
      <c r="G26" s="19">
        <f>G27+G28+G29</f>
        <v>0</v>
      </c>
      <c r="H26" s="19">
        <f>H27+H28+H29</f>
        <v>0</v>
      </c>
    </row>
    <row r="27" spans="2:8" ht="16.5" x14ac:dyDescent="0.2">
      <c r="B27" s="20" t="s">
        <v>212</v>
      </c>
      <c r="C27" s="21">
        <v>829798</v>
      </c>
      <c r="D27" s="21">
        <v>829798</v>
      </c>
      <c r="E27" s="16"/>
      <c r="F27" s="25" t="s">
        <v>213</v>
      </c>
      <c r="G27" s="22">
        <v>0</v>
      </c>
      <c r="H27" s="22">
        <v>0</v>
      </c>
    </row>
    <row r="28" spans="2:8" ht="16.5" x14ac:dyDescent="0.2">
      <c r="B28" s="20" t="s">
        <v>214</v>
      </c>
      <c r="C28" s="21">
        <v>104641</v>
      </c>
      <c r="D28" s="21">
        <v>952599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127435</v>
      </c>
    </row>
    <row r="45" spans="2:8" ht="18.75" customHeight="1" x14ac:dyDescent="0.2">
      <c r="B45" s="26" t="s">
        <v>241</v>
      </c>
      <c r="C45" s="27">
        <f>C8+C16+C24+C30+C37+C40</f>
        <v>400530746</v>
      </c>
      <c r="D45" s="27">
        <f>D8+D16+D24+D30+D37+D40</f>
        <v>400138716</v>
      </c>
      <c r="E45" s="28"/>
      <c r="F45" s="26" t="s">
        <v>242</v>
      </c>
      <c r="G45" s="27">
        <f>G8+G18+G22+G26+G30+G37+G41</f>
        <v>257839177</v>
      </c>
      <c r="H45" s="27">
        <f>H8+H18+H22+H26+H30+H37+H41</f>
        <v>255031102</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629660840</v>
      </c>
      <c r="D51" s="39">
        <v>604815325</v>
      </c>
      <c r="E51" s="16"/>
      <c r="F51" s="42" t="s">
        <v>249</v>
      </c>
      <c r="G51" s="41">
        <v>0</v>
      </c>
      <c r="H51" s="41">
        <v>0</v>
      </c>
    </row>
    <row r="52" spans="2:8" ht="12" customHeight="1" x14ac:dyDescent="0.2">
      <c r="B52" s="132" t="s">
        <v>250</v>
      </c>
      <c r="C52" s="39">
        <v>384961905</v>
      </c>
      <c r="D52" s="39">
        <v>376575402</v>
      </c>
      <c r="E52" s="16"/>
      <c r="F52" s="42" t="s">
        <v>251</v>
      </c>
      <c r="G52" s="41">
        <v>0</v>
      </c>
      <c r="H52" s="41">
        <v>0</v>
      </c>
    </row>
    <row r="53" spans="2:8" ht="16.5" customHeight="1" x14ac:dyDescent="0.2">
      <c r="B53" s="132" t="s">
        <v>252</v>
      </c>
      <c r="C53" s="39">
        <v>34286552</v>
      </c>
      <c r="D53" s="39">
        <v>34262897</v>
      </c>
      <c r="E53" s="16"/>
      <c r="F53" s="42" t="s">
        <v>253</v>
      </c>
      <c r="G53" s="41">
        <v>0</v>
      </c>
      <c r="H53" s="41">
        <v>0</v>
      </c>
    </row>
    <row r="54" spans="2:8" ht="16.5" x14ac:dyDescent="0.2">
      <c r="B54" s="42" t="s">
        <v>254</v>
      </c>
      <c r="C54" s="39">
        <v>-404037416.92000002</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257839177</v>
      </c>
      <c r="H57" s="44">
        <f>H45+H56</f>
        <v>255031102</v>
      </c>
    </row>
    <row r="58" spans="2:8" ht="17.25" customHeight="1" x14ac:dyDescent="0.2">
      <c r="B58" s="15" t="s">
        <v>261</v>
      </c>
      <c r="C58" s="44">
        <f>C49+C50+C51+C52+C53+C54+C55+C56+C57</f>
        <v>644871880.07999992</v>
      </c>
      <c r="D58" s="44">
        <f>D49+D50+D51+D52+D53+D54+D55+D56+D57</f>
        <v>672582668</v>
      </c>
      <c r="E58" s="16"/>
      <c r="F58" s="45" t="s">
        <v>262</v>
      </c>
      <c r="G58" s="44"/>
      <c r="H58" s="41"/>
    </row>
    <row r="59" spans="2:8" ht="16.5" x14ac:dyDescent="0.2">
      <c r="B59" s="15" t="s">
        <v>263</v>
      </c>
      <c r="C59" s="44">
        <f>C45+C58</f>
        <v>1045402626.0799999</v>
      </c>
      <c r="D59" s="44">
        <f>D45+D58</f>
        <v>1072721384</v>
      </c>
      <c r="E59" s="16"/>
      <c r="F59" s="45" t="s">
        <v>264</v>
      </c>
      <c r="G59" s="44">
        <f>G60+G61+G62</f>
        <v>423968369</v>
      </c>
      <c r="H59" s="44">
        <f>H60+H61+H62</f>
        <v>423815622</v>
      </c>
    </row>
    <row r="60" spans="2:8" ht="12" customHeight="1" x14ac:dyDescent="0.2">
      <c r="B60" s="46"/>
      <c r="C60" s="38"/>
      <c r="D60" s="40"/>
      <c r="E60" s="16"/>
      <c r="F60" s="42" t="s">
        <v>265</v>
      </c>
      <c r="G60" s="41">
        <v>423968369</v>
      </c>
      <c r="H60" s="41">
        <v>423815622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363595080.00999999</v>
      </c>
      <c r="H63" s="44">
        <f>H64+H65+H66+H67+H68</f>
        <v>393874660</v>
      </c>
    </row>
    <row r="64" spans="2:8" ht="12" customHeight="1" x14ac:dyDescent="0.2">
      <c r="B64" s="46"/>
      <c r="C64" s="38"/>
      <c r="D64" s="40"/>
      <c r="E64" s="16"/>
      <c r="F64" s="42" t="s">
        <v>269</v>
      </c>
      <c r="G64" s="138">
        <v>-28407136.989999998</v>
      </c>
      <c r="H64" s="138">
        <v>50432062</v>
      </c>
    </row>
    <row r="65" spans="2:8" ht="12" customHeight="1" x14ac:dyDescent="0.2">
      <c r="B65" s="46"/>
      <c r="C65" s="38"/>
      <c r="D65" s="40"/>
      <c r="E65" s="16"/>
      <c r="F65" s="42" t="s">
        <v>270</v>
      </c>
      <c r="G65" s="138">
        <v>341115022</v>
      </c>
      <c r="H65" s="41">
        <v>292555403</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787563449.00999999</v>
      </c>
      <c r="H72" s="44">
        <f>H59+H63+H69</f>
        <v>817690282</v>
      </c>
    </row>
    <row r="73" spans="2:8" ht="16.5" x14ac:dyDescent="0.2">
      <c r="B73" s="47"/>
      <c r="C73" s="48"/>
      <c r="D73" s="49"/>
      <c r="E73" s="28"/>
      <c r="F73" s="26" t="s">
        <v>278</v>
      </c>
      <c r="G73" s="50">
        <f>G57+G72</f>
        <v>1045402626.01</v>
      </c>
      <c r="H73" s="50">
        <f>H57+H72</f>
        <v>1072721384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D16" sqref="D16:E1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276" t="s">
        <v>130</v>
      </c>
      <c r="B1" s="277"/>
      <c r="C1" s="277"/>
      <c r="D1" s="277"/>
      <c r="E1" s="277"/>
      <c r="F1" s="277"/>
      <c r="G1" s="277"/>
      <c r="H1" s="277"/>
      <c r="I1" s="277"/>
      <c r="J1" s="277"/>
      <c r="K1" s="277"/>
      <c r="L1" s="277"/>
      <c r="M1" s="277"/>
      <c r="N1" s="277"/>
      <c r="O1" s="278"/>
    </row>
    <row r="2" spans="1:17" ht="13.9" customHeight="1" x14ac:dyDescent="0.2">
      <c r="A2" s="279" t="s">
        <v>165</v>
      </c>
      <c r="B2" s="272"/>
      <c r="C2" s="272"/>
      <c r="D2" s="272"/>
      <c r="E2" s="272"/>
      <c r="F2" s="272"/>
      <c r="G2" s="272"/>
      <c r="H2" s="272"/>
      <c r="I2" s="272"/>
      <c r="J2" s="272"/>
      <c r="K2" s="272"/>
      <c r="L2" s="272"/>
      <c r="M2" s="272"/>
      <c r="N2" s="272"/>
      <c r="O2" s="280"/>
    </row>
    <row r="3" spans="1:17" ht="13.9" customHeight="1" x14ac:dyDescent="0.2">
      <c r="A3" s="279" t="s">
        <v>449</v>
      </c>
      <c r="B3" s="272"/>
      <c r="C3" s="272"/>
      <c r="D3" s="272"/>
      <c r="E3" s="272"/>
      <c r="F3" s="272"/>
      <c r="G3" s="272"/>
      <c r="H3" s="272"/>
      <c r="I3" s="272"/>
      <c r="J3" s="272"/>
      <c r="K3" s="272"/>
      <c r="L3" s="272"/>
      <c r="M3" s="272"/>
      <c r="N3" s="272"/>
      <c r="O3" s="280"/>
    </row>
    <row r="4" spans="1:17" ht="13.9" customHeight="1" x14ac:dyDescent="0.2">
      <c r="A4" s="281" t="s">
        <v>166</v>
      </c>
      <c r="B4" s="282"/>
      <c r="C4" s="282"/>
      <c r="D4" s="282"/>
      <c r="E4" s="282"/>
      <c r="F4" s="282"/>
      <c r="G4" s="282"/>
      <c r="H4" s="282"/>
      <c r="I4" s="282"/>
      <c r="J4" s="282"/>
      <c r="K4" s="282"/>
      <c r="L4" s="282"/>
      <c r="M4" s="282"/>
      <c r="N4" s="282"/>
      <c r="O4" s="283"/>
    </row>
    <row r="5" spans="1:17" ht="42.75" customHeight="1" x14ac:dyDescent="0.2">
      <c r="A5" s="156" t="s">
        <v>279</v>
      </c>
      <c r="B5" s="284" t="s">
        <v>445</v>
      </c>
      <c r="C5" s="285"/>
      <c r="D5" s="284" t="s">
        <v>280</v>
      </c>
      <c r="E5" s="286"/>
      <c r="F5" s="284" t="s">
        <v>281</v>
      </c>
      <c r="G5" s="286"/>
      <c r="H5" s="284" t="s">
        <v>282</v>
      </c>
      <c r="I5" s="286"/>
      <c r="J5" s="287" t="s">
        <v>359</v>
      </c>
      <c r="K5" s="285"/>
      <c r="L5" s="284" t="s">
        <v>283</v>
      </c>
      <c r="M5" s="286"/>
      <c r="N5" s="284" t="s">
        <v>284</v>
      </c>
      <c r="O5" s="286"/>
    </row>
    <row r="6" spans="1:17" x14ac:dyDescent="0.2">
      <c r="A6" s="53" t="s">
        <v>285</v>
      </c>
      <c r="B6" s="288">
        <f>B7+B11</f>
        <v>0</v>
      </c>
      <c r="C6" s="289"/>
      <c r="D6" s="288">
        <f t="shared" ref="D6" si="0">D7+D11</f>
        <v>0</v>
      </c>
      <c r="E6" s="289"/>
      <c r="F6" s="288">
        <f t="shared" ref="F6" si="1">F7+F11</f>
        <v>0</v>
      </c>
      <c r="G6" s="289"/>
      <c r="H6" s="288">
        <f t="shared" ref="H6" si="2">H7+H11</f>
        <v>0</v>
      </c>
      <c r="I6" s="289"/>
      <c r="J6" s="288">
        <f t="shared" ref="J6" si="3">J7+J11</f>
        <v>0</v>
      </c>
      <c r="K6" s="289"/>
      <c r="L6" s="288">
        <f t="shared" ref="L6" si="4">L7+L11</f>
        <v>0</v>
      </c>
      <c r="M6" s="289"/>
      <c r="N6" s="288">
        <f t="shared" ref="N6" si="5">N7+N11</f>
        <v>0</v>
      </c>
      <c r="O6" s="289"/>
    </row>
    <row r="7" spans="1:17" ht="13.15" customHeight="1" x14ac:dyDescent="0.2">
      <c r="A7" s="54" t="s">
        <v>286</v>
      </c>
      <c r="B7" s="290">
        <f>B8+B9+B10</f>
        <v>0</v>
      </c>
      <c r="C7" s="291"/>
      <c r="D7" s="290">
        <f t="shared" ref="D7" si="6">D8+D9+D10</f>
        <v>0</v>
      </c>
      <c r="E7" s="291"/>
      <c r="F7" s="290">
        <f t="shared" ref="F7" si="7">F8+F9+F10</f>
        <v>0</v>
      </c>
      <c r="G7" s="291"/>
      <c r="H7" s="290">
        <f t="shared" ref="H7" si="8">H8+H9+H10</f>
        <v>0</v>
      </c>
      <c r="I7" s="291"/>
      <c r="J7" s="290">
        <f t="shared" ref="J7" si="9">J8+J9+J10</f>
        <v>0</v>
      </c>
      <c r="K7" s="291"/>
      <c r="L7" s="290">
        <f t="shared" ref="L7" si="10">L8+L9+L10</f>
        <v>0</v>
      </c>
      <c r="M7" s="291"/>
      <c r="N7" s="290">
        <f t="shared" ref="N7" si="11">N8+N9+N10</f>
        <v>0</v>
      </c>
      <c r="O7" s="291"/>
    </row>
    <row r="8" spans="1:17" ht="13.15" customHeight="1" x14ac:dyDescent="0.2">
      <c r="A8" s="55" t="s">
        <v>287</v>
      </c>
      <c r="B8" s="292">
        <v>0</v>
      </c>
      <c r="C8" s="293"/>
      <c r="D8" s="292">
        <v>0</v>
      </c>
      <c r="E8" s="293"/>
      <c r="F8" s="292">
        <v>0</v>
      </c>
      <c r="G8" s="293"/>
      <c r="H8" s="292">
        <v>0</v>
      </c>
      <c r="I8" s="293"/>
      <c r="J8" s="292">
        <v>0</v>
      </c>
      <c r="K8" s="293"/>
      <c r="L8" s="292">
        <v>0</v>
      </c>
      <c r="M8" s="293"/>
      <c r="N8" s="292">
        <v>0</v>
      </c>
      <c r="O8" s="293"/>
    </row>
    <row r="9" spans="1:17" ht="13.9" customHeight="1" x14ac:dyDescent="0.2">
      <c r="A9" s="55" t="s">
        <v>288</v>
      </c>
      <c r="B9" s="292">
        <v>0</v>
      </c>
      <c r="C9" s="293"/>
      <c r="D9" s="292">
        <v>0</v>
      </c>
      <c r="E9" s="293"/>
      <c r="F9" s="292">
        <v>0</v>
      </c>
      <c r="G9" s="293"/>
      <c r="H9" s="292">
        <v>0</v>
      </c>
      <c r="I9" s="293"/>
      <c r="J9" s="292">
        <v>0</v>
      </c>
      <c r="K9" s="293"/>
      <c r="L9" s="292">
        <v>0</v>
      </c>
      <c r="M9" s="293"/>
      <c r="N9" s="292">
        <v>0</v>
      </c>
      <c r="O9" s="293"/>
    </row>
    <row r="10" spans="1:17" ht="13.15" customHeight="1" x14ac:dyDescent="0.2">
      <c r="A10" s="55" t="s">
        <v>289</v>
      </c>
      <c r="B10" s="292">
        <v>0</v>
      </c>
      <c r="C10" s="293"/>
      <c r="D10" s="292">
        <v>0</v>
      </c>
      <c r="E10" s="293"/>
      <c r="F10" s="292">
        <v>0</v>
      </c>
      <c r="G10" s="293"/>
      <c r="H10" s="292">
        <v>0</v>
      </c>
      <c r="I10" s="293"/>
      <c r="J10" s="292">
        <v>0</v>
      </c>
      <c r="K10" s="293"/>
      <c r="L10" s="292">
        <v>0</v>
      </c>
      <c r="M10" s="293"/>
      <c r="N10" s="292">
        <v>0</v>
      </c>
      <c r="O10" s="293"/>
    </row>
    <row r="11" spans="1:17" ht="13.15" customHeight="1" x14ac:dyDescent="0.2">
      <c r="A11" s="56" t="s">
        <v>290</v>
      </c>
      <c r="B11" s="290">
        <f>B12+B13+B14</f>
        <v>0</v>
      </c>
      <c r="C11" s="291"/>
      <c r="D11" s="290">
        <f t="shared" ref="D11" si="12">D12+D13+D14</f>
        <v>0</v>
      </c>
      <c r="E11" s="291"/>
      <c r="F11" s="290">
        <f t="shared" ref="F11" si="13">F12+F13+F14</f>
        <v>0</v>
      </c>
      <c r="G11" s="291"/>
      <c r="H11" s="290">
        <f t="shared" ref="H11" si="14">H12+H13+H14</f>
        <v>0</v>
      </c>
      <c r="I11" s="291"/>
      <c r="J11" s="290">
        <f t="shared" ref="J11" si="15">J12+J13+J14</f>
        <v>0</v>
      </c>
      <c r="K11" s="291"/>
      <c r="L11" s="290">
        <f t="shared" ref="L11" si="16">L12+L13+L14</f>
        <v>0</v>
      </c>
      <c r="M11" s="291"/>
      <c r="N11" s="290">
        <f t="shared" ref="N11" si="17">N12+N13+N14</f>
        <v>0</v>
      </c>
      <c r="O11" s="291"/>
    </row>
    <row r="12" spans="1:17" ht="13.15" customHeight="1" x14ac:dyDescent="0.2">
      <c r="A12" s="55" t="s">
        <v>291</v>
      </c>
      <c r="B12" s="292">
        <v>0</v>
      </c>
      <c r="C12" s="293"/>
      <c r="D12" s="292">
        <v>0</v>
      </c>
      <c r="E12" s="293"/>
      <c r="F12" s="292">
        <v>0</v>
      </c>
      <c r="G12" s="293"/>
      <c r="H12" s="292">
        <v>0</v>
      </c>
      <c r="I12" s="293"/>
      <c r="J12" s="292">
        <v>0</v>
      </c>
      <c r="K12" s="293"/>
      <c r="L12" s="292">
        <v>0</v>
      </c>
      <c r="M12" s="293"/>
      <c r="N12" s="292">
        <v>0</v>
      </c>
      <c r="O12" s="293"/>
    </row>
    <row r="13" spans="1:17" ht="13.15" customHeight="1" x14ac:dyDescent="0.2">
      <c r="A13" s="55" t="s">
        <v>292</v>
      </c>
      <c r="B13" s="292">
        <v>0</v>
      </c>
      <c r="C13" s="293"/>
      <c r="D13" s="292">
        <v>0</v>
      </c>
      <c r="E13" s="293"/>
      <c r="F13" s="292">
        <v>0</v>
      </c>
      <c r="G13" s="293"/>
      <c r="H13" s="292">
        <v>0</v>
      </c>
      <c r="I13" s="293"/>
      <c r="J13" s="292">
        <v>0</v>
      </c>
      <c r="K13" s="293"/>
      <c r="L13" s="292">
        <v>0</v>
      </c>
      <c r="M13" s="293"/>
      <c r="N13" s="292">
        <v>0</v>
      </c>
      <c r="O13" s="293"/>
    </row>
    <row r="14" spans="1:17" ht="10.9" customHeight="1" x14ac:dyDescent="0.2">
      <c r="A14" s="55" t="s">
        <v>293</v>
      </c>
      <c r="B14" s="292">
        <v>0</v>
      </c>
      <c r="C14" s="293"/>
      <c r="D14" s="292">
        <v>0</v>
      </c>
      <c r="E14" s="293"/>
      <c r="F14" s="292">
        <v>0</v>
      </c>
      <c r="G14" s="293"/>
      <c r="H14" s="292">
        <v>0</v>
      </c>
      <c r="I14" s="293"/>
      <c r="J14" s="292">
        <v>0</v>
      </c>
      <c r="K14" s="293"/>
      <c r="L14" s="292">
        <v>0</v>
      </c>
      <c r="M14" s="293"/>
      <c r="N14" s="292">
        <v>0</v>
      </c>
      <c r="O14" s="293"/>
    </row>
    <row r="15" spans="1:17" ht="12" customHeight="1" x14ac:dyDescent="0.2">
      <c r="A15" s="6" t="s">
        <v>294</v>
      </c>
      <c r="B15" s="295">
        <v>255031102</v>
      </c>
      <c r="C15" s="296"/>
      <c r="D15" s="297">
        <v>0</v>
      </c>
      <c r="E15" s="298"/>
      <c r="F15" s="297">
        <v>0</v>
      </c>
      <c r="G15" s="298"/>
      <c r="H15" s="297">
        <v>0</v>
      </c>
      <c r="I15" s="298"/>
      <c r="J15" s="295">
        <v>257839176.87</v>
      </c>
      <c r="K15" s="296"/>
      <c r="L15" s="297">
        <v>0</v>
      </c>
      <c r="M15" s="298"/>
      <c r="N15" s="297">
        <v>0</v>
      </c>
      <c r="O15" s="298"/>
      <c r="P15" s="2" t="s">
        <v>90</v>
      </c>
      <c r="Q15" s="267"/>
    </row>
    <row r="16" spans="1:17" ht="24.75" x14ac:dyDescent="0.2">
      <c r="A16" s="57" t="s">
        <v>295</v>
      </c>
      <c r="B16" s="301">
        <f>B6+B15</f>
        <v>255031102</v>
      </c>
      <c r="C16" s="302"/>
      <c r="D16" s="301">
        <f>D6+D15</f>
        <v>0</v>
      </c>
      <c r="E16" s="302"/>
      <c r="F16" s="301">
        <f>F6+F15</f>
        <v>0</v>
      </c>
      <c r="G16" s="302"/>
      <c r="H16" s="303">
        <f t="shared" ref="H16:J16" si="18">H6+H15</f>
        <v>0</v>
      </c>
      <c r="I16" s="304"/>
      <c r="J16" s="301">
        <f t="shared" si="18"/>
        <v>257839176.87</v>
      </c>
      <c r="K16" s="302"/>
      <c r="L16" s="303">
        <f t="shared" ref="L16" si="19">L6+L15</f>
        <v>0</v>
      </c>
      <c r="M16" s="304"/>
      <c r="N16" s="303">
        <f t="shared" ref="N16" si="20">N6+N15</f>
        <v>0</v>
      </c>
      <c r="O16" s="304"/>
      <c r="Q16" s="8"/>
    </row>
    <row r="17" spans="1:15" ht="19.899999999999999" customHeight="1" x14ac:dyDescent="0.2">
      <c r="A17" s="58" t="s">
        <v>296</v>
      </c>
      <c r="B17" s="292"/>
      <c r="C17" s="293"/>
      <c r="D17" s="292"/>
      <c r="E17" s="293"/>
      <c r="F17" s="292"/>
      <c r="G17" s="293"/>
      <c r="H17" s="292"/>
      <c r="I17" s="293"/>
      <c r="J17" s="292"/>
      <c r="K17" s="293"/>
      <c r="L17" s="292"/>
      <c r="M17" s="293"/>
      <c r="N17" s="292"/>
      <c r="O17" s="293"/>
    </row>
    <row r="18" spans="1:15" ht="13.15" customHeight="1" x14ac:dyDescent="0.2">
      <c r="A18" s="59" t="s">
        <v>297</v>
      </c>
      <c r="B18" s="292">
        <v>0</v>
      </c>
      <c r="C18" s="293"/>
      <c r="D18" s="292">
        <v>0</v>
      </c>
      <c r="E18" s="293"/>
      <c r="F18" s="292">
        <v>0</v>
      </c>
      <c r="G18" s="293"/>
      <c r="H18" s="292">
        <v>0</v>
      </c>
      <c r="I18" s="293"/>
      <c r="J18" s="292">
        <v>0</v>
      </c>
      <c r="K18" s="293"/>
      <c r="L18" s="292">
        <v>0</v>
      </c>
      <c r="M18" s="293"/>
      <c r="N18" s="292">
        <v>0</v>
      </c>
      <c r="O18" s="293"/>
    </row>
    <row r="19" spans="1:15" ht="12" customHeight="1" x14ac:dyDescent="0.2">
      <c r="A19" s="59" t="s">
        <v>298</v>
      </c>
      <c r="B19" s="292">
        <v>0</v>
      </c>
      <c r="C19" s="293"/>
      <c r="D19" s="292">
        <v>0</v>
      </c>
      <c r="E19" s="293"/>
      <c r="F19" s="292">
        <v>0</v>
      </c>
      <c r="G19" s="293"/>
      <c r="H19" s="292">
        <v>0</v>
      </c>
      <c r="I19" s="293"/>
      <c r="J19" s="292">
        <v>0</v>
      </c>
      <c r="K19" s="293"/>
      <c r="L19" s="292">
        <v>0</v>
      </c>
      <c r="M19" s="293"/>
      <c r="N19" s="292">
        <v>0</v>
      </c>
      <c r="O19" s="293"/>
    </row>
    <row r="20" spans="1:15" x14ac:dyDescent="0.2">
      <c r="A20" s="59" t="s">
        <v>299</v>
      </c>
      <c r="B20" s="292">
        <v>0</v>
      </c>
      <c r="C20" s="293"/>
      <c r="D20" s="292">
        <v>0</v>
      </c>
      <c r="E20" s="293"/>
      <c r="F20" s="292">
        <v>0</v>
      </c>
      <c r="G20" s="293"/>
      <c r="H20" s="292">
        <v>0</v>
      </c>
      <c r="I20" s="293"/>
      <c r="J20" s="292">
        <v>0</v>
      </c>
      <c r="K20" s="293"/>
      <c r="L20" s="292">
        <v>0</v>
      </c>
      <c r="M20" s="293"/>
      <c r="N20" s="292">
        <v>0</v>
      </c>
      <c r="O20" s="293"/>
    </row>
    <row r="21" spans="1:15" ht="25.5" x14ac:dyDescent="0.2">
      <c r="A21" s="60" t="s">
        <v>300</v>
      </c>
      <c r="B21" s="292"/>
      <c r="C21" s="293"/>
      <c r="D21" s="292"/>
      <c r="E21" s="293"/>
      <c r="F21" s="292"/>
      <c r="G21" s="293"/>
      <c r="H21" s="292"/>
      <c r="I21" s="293"/>
      <c r="J21" s="292"/>
      <c r="K21" s="293"/>
      <c r="L21" s="292"/>
      <c r="M21" s="293"/>
      <c r="N21" s="292"/>
      <c r="O21" s="293"/>
    </row>
    <row r="22" spans="1:15" ht="13.15" customHeight="1" x14ac:dyDescent="0.2">
      <c r="A22" s="59" t="s">
        <v>301</v>
      </c>
      <c r="B22" s="292">
        <v>0</v>
      </c>
      <c r="C22" s="293"/>
      <c r="D22" s="292">
        <v>0</v>
      </c>
      <c r="E22" s="293"/>
      <c r="F22" s="292">
        <v>0</v>
      </c>
      <c r="G22" s="293"/>
      <c r="H22" s="292">
        <v>0</v>
      </c>
      <c r="I22" s="293"/>
      <c r="J22" s="292">
        <v>0</v>
      </c>
      <c r="K22" s="293"/>
      <c r="L22" s="292">
        <v>0</v>
      </c>
      <c r="M22" s="293"/>
      <c r="N22" s="292">
        <v>0</v>
      </c>
      <c r="O22" s="293"/>
    </row>
    <row r="23" spans="1:15" ht="13.9" customHeight="1" x14ac:dyDescent="0.2">
      <c r="A23" s="59" t="s">
        <v>302</v>
      </c>
      <c r="B23" s="292">
        <v>0</v>
      </c>
      <c r="C23" s="293"/>
      <c r="D23" s="292">
        <v>0</v>
      </c>
      <c r="E23" s="293"/>
      <c r="F23" s="292">
        <v>0</v>
      </c>
      <c r="G23" s="293"/>
      <c r="H23" s="292">
        <v>0</v>
      </c>
      <c r="I23" s="293"/>
      <c r="J23" s="292">
        <v>0</v>
      </c>
      <c r="K23" s="293"/>
      <c r="L23" s="292">
        <v>0</v>
      </c>
      <c r="M23" s="293"/>
      <c r="N23" s="292">
        <v>0</v>
      </c>
      <c r="O23" s="293"/>
    </row>
    <row r="24" spans="1:15" ht="16.5" x14ac:dyDescent="0.2">
      <c r="A24" s="61" t="s">
        <v>303</v>
      </c>
      <c r="B24" s="299">
        <v>0</v>
      </c>
      <c r="C24" s="300"/>
      <c r="D24" s="299">
        <v>0</v>
      </c>
      <c r="E24" s="300"/>
      <c r="F24" s="299">
        <v>0</v>
      </c>
      <c r="G24" s="300"/>
      <c r="H24" s="299">
        <v>0</v>
      </c>
      <c r="I24" s="300"/>
      <c r="J24" s="299">
        <v>0</v>
      </c>
      <c r="K24" s="300"/>
      <c r="L24" s="299">
        <v>0</v>
      </c>
      <c r="M24" s="300"/>
      <c r="N24" s="299">
        <v>0</v>
      </c>
      <c r="O24" s="300"/>
    </row>
    <row r="25" spans="1:15" x14ac:dyDescent="0.2">
      <c r="A25" s="294"/>
      <c r="B25" s="294"/>
      <c r="C25" s="294"/>
      <c r="D25" s="294"/>
      <c r="E25" s="294"/>
      <c r="F25" s="294"/>
      <c r="G25" s="294"/>
      <c r="H25" s="294"/>
      <c r="I25" s="294"/>
      <c r="J25" s="294"/>
      <c r="K25" s="294"/>
      <c r="L25" s="294"/>
      <c r="M25" s="294"/>
      <c r="N25" s="294"/>
      <c r="O25" s="294"/>
    </row>
    <row r="26" spans="1:15" s="1" customFormat="1" ht="31.5" customHeight="1" x14ac:dyDescent="0.2">
      <c r="A26" s="308" t="s">
        <v>131</v>
      </c>
      <c r="B26" s="308"/>
      <c r="C26" s="308"/>
      <c r="D26" s="308"/>
      <c r="E26" s="308"/>
      <c r="F26" s="308"/>
      <c r="G26" s="308"/>
      <c r="H26" s="308"/>
      <c r="I26" s="308"/>
      <c r="J26" s="308"/>
      <c r="K26" s="308"/>
      <c r="L26" s="308"/>
      <c r="M26" s="308"/>
      <c r="N26" s="308"/>
      <c r="O26" s="308"/>
    </row>
    <row r="27" spans="1:15" s="1" customFormat="1" ht="15" customHeight="1" x14ac:dyDescent="0.2">
      <c r="A27" s="307" t="s">
        <v>49</v>
      </c>
      <c r="B27" s="307"/>
      <c r="C27" s="307"/>
      <c r="D27" s="307"/>
      <c r="E27" s="307"/>
      <c r="F27" s="307"/>
      <c r="G27" s="307"/>
      <c r="H27" s="307"/>
      <c r="I27" s="307"/>
      <c r="J27" s="307"/>
      <c r="K27" s="307"/>
      <c r="L27" s="307"/>
      <c r="M27" s="307"/>
      <c r="N27" s="307"/>
      <c r="O27" s="307"/>
    </row>
    <row r="28" spans="1:15" s="1" customFormat="1" ht="7.5" customHeight="1" x14ac:dyDescent="0.2">
      <c r="A28" s="309"/>
      <c r="B28" s="309"/>
      <c r="C28" s="309"/>
      <c r="D28" s="309"/>
      <c r="E28" s="309"/>
      <c r="F28" s="309"/>
      <c r="G28" s="309"/>
      <c r="H28" s="309"/>
      <c r="I28" s="309"/>
      <c r="J28" s="309"/>
      <c r="K28" s="309"/>
      <c r="L28" s="309"/>
      <c r="M28" s="309"/>
      <c r="N28" s="309"/>
      <c r="O28" s="309"/>
    </row>
    <row r="29" spans="1:15" ht="37.9" customHeight="1" x14ac:dyDescent="0.2">
      <c r="A29" s="274" t="s">
        <v>304</v>
      </c>
      <c r="B29" s="275"/>
      <c r="C29" s="274" t="s">
        <v>305</v>
      </c>
      <c r="D29" s="275"/>
      <c r="E29" s="274" t="s">
        <v>306</v>
      </c>
      <c r="F29" s="275"/>
      <c r="G29" s="274" t="s">
        <v>307</v>
      </c>
      <c r="H29" s="275"/>
      <c r="I29" s="274" t="s">
        <v>308</v>
      </c>
      <c r="J29" s="275"/>
      <c r="K29" s="274" t="s">
        <v>309</v>
      </c>
      <c r="L29" s="275"/>
      <c r="M29" s="51"/>
      <c r="N29" s="51"/>
      <c r="O29" s="51"/>
    </row>
    <row r="30" spans="1:15" ht="18" customHeight="1" x14ac:dyDescent="0.2">
      <c r="A30" s="314" t="s">
        <v>310</v>
      </c>
      <c r="B30" s="315"/>
      <c r="C30" s="305"/>
      <c r="D30" s="306"/>
      <c r="E30" s="305"/>
      <c r="F30" s="306"/>
      <c r="G30" s="305"/>
      <c r="H30" s="306"/>
      <c r="I30" s="305"/>
      <c r="J30" s="306"/>
      <c r="K30" s="305"/>
      <c r="L30" s="306"/>
      <c r="M30" s="51"/>
      <c r="N30" s="51"/>
      <c r="O30" s="51"/>
    </row>
    <row r="31" spans="1:15" ht="13.15" customHeight="1" x14ac:dyDescent="0.2">
      <c r="A31" s="312" t="s">
        <v>311</v>
      </c>
      <c r="B31" s="313"/>
      <c r="C31" s="292">
        <v>0</v>
      </c>
      <c r="D31" s="293"/>
      <c r="E31" s="292">
        <v>0</v>
      </c>
      <c r="F31" s="293"/>
      <c r="G31" s="292">
        <v>0</v>
      </c>
      <c r="H31" s="293"/>
      <c r="I31" s="292">
        <v>0</v>
      </c>
      <c r="J31" s="293"/>
      <c r="K31" s="292">
        <v>0</v>
      </c>
      <c r="L31" s="293"/>
      <c r="M31" s="51"/>
      <c r="N31" s="51"/>
      <c r="O31" s="51"/>
    </row>
    <row r="32" spans="1:15" ht="13.15" customHeight="1" x14ac:dyDescent="0.2">
      <c r="A32" s="312" t="s">
        <v>312</v>
      </c>
      <c r="B32" s="313"/>
      <c r="C32" s="292">
        <v>0</v>
      </c>
      <c r="D32" s="293"/>
      <c r="E32" s="292">
        <v>0</v>
      </c>
      <c r="F32" s="293"/>
      <c r="G32" s="292">
        <v>0</v>
      </c>
      <c r="H32" s="293"/>
      <c r="I32" s="292">
        <v>0</v>
      </c>
      <c r="J32" s="293"/>
      <c r="K32" s="292">
        <v>0</v>
      </c>
      <c r="L32" s="293"/>
      <c r="M32" s="51"/>
      <c r="N32" s="51"/>
      <c r="O32" s="51"/>
    </row>
    <row r="33" spans="1:15" ht="13.15" customHeight="1" x14ac:dyDescent="0.2">
      <c r="A33" s="310" t="s">
        <v>313</v>
      </c>
      <c r="B33" s="311"/>
      <c r="C33" s="299">
        <v>0</v>
      </c>
      <c r="D33" s="300"/>
      <c r="E33" s="299">
        <v>0</v>
      </c>
      <c r="F33" s="300"/>
      <c r="G33" s="299">
        <v>0</v>
      </c>
      <c r="H33" s="300"/>
      <c r="I33" s="299">
        <v>0</v>
      </c>
      <c r="J33" s="300"/>
      <c r="K33" s="299">
        <v>0</v>
      </c>
      <c r="L33" s="30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D16" sqref="D1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449</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D16" sqref="D1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6" t="s">
        <v>130</v>
      </c>
      <c r="B1" s="357"/>
      <c r="C1" s="357"/>
      <c r="D1" s="357"/>
      <c r="E1" s="358"/>
    </row>
    <row r="2" spans="1:7" x14ac:dyDescent="0.2">
      <c r="A2" s="362" t="s">
        <v>326</v>
      </c>
      <c r="B2" s="332"/>
      <c r="C2" s="332"/>
      <c r="D2" s="332"/>
      <c r="E2" s="333"/>
    </row>
    <row r="3" spans="1:7" x14ac:dyDescent="0.2">
      <c r="A3" s="362" t="s">
        <v>449</v>
      </c>
      <c r="B3" s="332"/>
      <c r="C3" s="332"/>
      <c r="D3" s="332"/>
      <c r="E3" s="333"/>
    </row>
    <row r="4" spans="1:7" x14ac:dyDescent="0.2">
      <c r="A4" s="330" t="s">
        <v>166</v>
      </c>
      <c r="B4" s="331"/>
      <c r="C4" s="332"/>
      <c r="D4" s="332"/>
      <c r="E4" s="333"/>
    </row>
    <row r="5" spans="1:7" ht="26.25" customHeight="1" x14ac:dyDescent="0.2">
      <c r="A5" s="339" t="s">
        <v>50</v>
      </c>
      <c r="B5" s="342"/>
      <c r="C5" s="157" t="s">
        <v>160</v>
      </c>
      <c r="D5" s="157" t="s">
        <v>106</v>
      </c>
      <c r="E5" s="157" t="s">
        <v>107</v>
      </c>
    </row>
    <row r="6" spans="1:7" ht="19.149999999999999" customHeight="1" x14ac:dyDescent="0.2">
      <c r="A6" s="351" t="s">
        <v>327</v>
      </c>
      <c r="B6" s="352"/>
      <c r="C6" s="69">
        <f>C7+C8+C9</f>
        <v>868378024</v>
      </c>
      <c r="D6" s="69">
        <f>D7+D8+D9</f>
        <v>980993089</v>
      </c>
      <c r="E6" s="69">
        <f t="shared" ref="E6" si="0">E7+E8+E9</f>
        <v>980993089</v>
      </c>
    </row>
    <row r="7" spans="1:7" ht="11.25" customHeight="1" x14ac:dyDescent="0.2">
      <c r="A7" s="343" t="s">
        <v>328</v>
      </c>
      <c r="B7" s="344"/>
      <c r="C7" s="70">
        <f>'FORMATO 5'!B14</f>
        <v>60000000</v>
      </c>
      <c r="D7" s="70">
        <v>98701896</v>
      </c>
      <c r="E7" s="70">
        <v>98701896</v>
      </c>
    </row>
    <row r="8" spans="1:7" ht="12" customHeight="1" x14ac:dyDescent="0.2">
      <c r="A8" s="343" t="s">
        <v>329</v>
      </c>
      <c r="B8" s="360"/>
      <c r="C8" s="71">
        <v>808378024</v>
      </c>
      <c r="D8" s="70">
        <v>882291193</v>
      </c>
      <c r="E8" s="70">
        <v>882291193</v>
      </c>
      <c r="G8" s="4"/>
    </row>
    <row r="9" spans="1:7" ht="13.15" customHeight="1" x14ac:dyDescent="0.2">
      <c r="A9" s="343" t="s">
        <v>330</v>
      </c>
      <c r="B9" s="344"/>
      <c r="C9" s="70">
        <v>0</v>
      </c>
      <c r="D9" s="70">
        <v>0</v>
      </c>
      <c r="E9" s="70">
        <v>0</v>
      </c>
    </row>
    <row r="10" spans="1:7" ht="13.9" customHeight="1" x14ac:dyDescent="0.2">
      <c r="A10" s="361" t="s">
        <v>331</v>
      </c>
      <c r="B10" s="341"/>
      <c r="C10" s="69">
        <f>C11+C12</f>
        <v>868378024</v>
      </c>
      <c r="D10" s="69">
        <f t="shared" ref="D10:E10" si="1">D11+D12</f>
        <v>981784059</v>
      </c>
      <c r="E10" s="69">
        <f t="shared" si="1"/>
        <v>962617165</v>
      </c>
    </row>
    <row r="11" spans="1:7" ht="12" customHeight="1" x14ac:dyDescent="0.2">
      <c r="A11" s="343" t="s">
        <v>332</v>
      </c>
      <c r="B11" s="344"/>
      <c r="C11" s="70">
        <v>60000000</v>
      </c>
      <c r="D11" s="70">
        <v>89161565</v>
      </c>
      <c r="E11" s="70">
        <v>88490366</v>
      </c>
      <c r="F11" s="189"/>
    </row>
    <row r="12" spans="1:7" ht="9.75" customHeight="1" x14ac:dyDescent="0.2">
      <c r="A12" s="343" t="s">
        <v>333</v>
      </c>
      <c r="B12" s="344"/>
      <c r="C12" s="70">
        <v>808378024</v>
      </c>
      <c r="D12" s="70">
        <v>892622494</v>
      </c>
      <c r="E12" s="70">
        <v>874126799</v>
      </c>
    </row>
    <row r="13" spans="1:7" ht="12" customHeight="1" x14ac:dyDescent="0.2">
      <c r="A13" s="340" t="s">
        <v>334</v>
      </c>
      <c r="B13" s="345"/>
      <c r="C13" s="140">
        <f>C14+C15</f>
        <v>0</v>
      </c>
      <c r="D13" s="69">
        <f t="shared" ref="D13:E13" si="2">D14+D15</f>
        <v>18871304</v>
      </c>
      <c r="E13" s="69">
        <f t="shared" si="2"/>
        <v>18871304</v>
      </c>
    </row>
    <row r="14" spans="1:7" ht="13.5" customHeight="1" x14ac:dyDescent="0.2">
      <c r="A14" s="343" t="s">
        <v>335</v>
      </c>
      <c r="B14" s="344"/>
      <c r="C14" s="70">
        <v>0</v>
      </c>
      <c r="D14" s="70">
        <v>6021274</v>
      </c>
      <c r="E14" s="70">
        <v>6021274</v>
      </c>
    </row>
    <row r="15" spans="1:7" ht="13.5" customHeight="1" x14ac:dyDescent="0.2">
      <c r="A15" s="343" t="s">
        <v>173</v>
      </c>
      <c r="B15" s="344"/>
      <c r="C15" s="142">
        <v>0</v>
      </c>
      <c r="D15" s="70">
        <v>12850030</v>
      </c>
      <c r="E15" s="70">
        <v>12850030</v>
      </c>
    </row>
    <row r="16" spans="1:7" x14ac:dyDescent="0.2">
      <c r="A16" s="340" t="s">
        <v>97</v>
      </c>
      <c r="B16" s="341"/>
      <c r="C16" s="69">
        <f>C6-C10+C13</f>
        <v>0</v>
      </c>
      <c r="D16" s="69">
        <f>D6-D10+D13</f>
        <v>18080334</v>
      </c>
      <c r="E16" s="69">
        <f>E6-E10+E13</f>
        <v>37247228</v>
      </c>
    </row>
    <row r="17" spans="1:5" x14ac:dyDescent="0.2">
      <c r="A17" s="340" t="s">
        <v>96</v>
      </c>
      <c r="B17" s="341"/>
      <c r="C17" s="69">
        <f>C16-C9</f>
        <v>0</v>
      </c>
      <c r="D17" s="69">
        <f t="shared" ref="D17:E17" si="3">D16-D9</f>
        <v>18080334</v>
      </c>
      <c r="E17" s="69">
        <f t="shared" si="3"/>
        <v>37247228</v>
      </c>
    </row>
    <row r="18" spans="1:5" ht="18.75" customHeight="1" x14ac:dyDescent="0.2">
      <c r="A18" s="336" t="s">
        <v>336</v>
      </c>
      <c r="B18" s="335"/>
      <c r="C18" s="73">
        <f>C17-C13</f>
        <v>0</v>
      </c>
      <c r="D18" s="73">
        <f t="shared" ref="D18" si="4">D17-D13</f>
        <v>-790970</v>
      </c>
      <c r="E18" s="73">
        <f>E17-E13</f>
        <v>18375924</v>
      </c>
    </row>
    <row r="19" spans="1:5" ht="9" customHeight="1" x14ac:dyDescent="0.2">
      <c r="A19" s="72"/>
      <c r="B19" s="72"/>
      <c r="C19" s="74"/>
      <c r="D19" s="74"/>
      <c r="E19" s="74"/>
    </row>
    <row r="20" spans="1:5" x14ac:dyDescent="0.2">
      <c r="A20" s="337" t="s">
        <v>164</v>
      </c>
      <c r="B20" s="338"/>
      <c r="C20" s="157" t="s">
        <v>161</v>
      </c>
      <c r="D20" s="157" t="s">
        <v>106</v>
      </c>
      <c r="E20" s="157" t="s">
        <v>108</v>
      </c>
    </row>
    <row r="21" spans="1:5" x14ac:dyDescent="0.2">
      <c r="A21" s="363" t="s">
        <v>169</v>
      </c>
      <c r="B21" s="364"/>
      <c r="C21" s="75">
        <f>C22+C23</f>
        <v>0</v>
      </c>
      <c r="D21" s="75">
        <f t="shared" ref="D21:E21" si="5">D22+D23</f>
        <v>0</v>
      </c>
      <c r="E21" s="75">
        <f t="shared" si="5"/>
        <v>0</v>
      </c>
    </row>
    <row r="22" spans="1:5" x14ac:dyDescent="0.2">
      <c r="A22" s="349" t="s">
        <v>98</v>
      </c>
      <c r="B22" s="350"/>
      <c r="C22" s="76">
        <v>0</v>
      </c>
      <c r="D22" s="75">
        <v>0</v>
      </c>
      <c r="E22" s="75">
        <v>0</v>
      </c>
    </row>
    <row r="23" spans="1:5" ht="16.5" customHeight="1" x14ac:dyDescent="0.2">
      <c r="A23" s="349" t="s">
        <v>99</v>
      </c>
      <c r="B23" s="328"/>
      <c r="C23" s="75">
        <v>0</v>
      </c>
      <c r="D23" s="75">
        <v>0</v>
      </c>
      <c r="E23" s="75">
        <v>0</v>
      </c>
    </row>
    <row r="24" spans="1:5" x14ac:dyDescent="0.2">
      <c r="A24" s="334" t="s">
        <v>337</v>
      </c>
      <c r="B24" s="335"/>
      <c r="C24" s="77">
        <f>C18+C21</f>
        <v>0</v>
      </c>
      <c r="D24" s="77">
        <f>D18+D21</f>
        <v>-790970</v>
      </c>
      <c r="E24" s="77">
        <f t="shared" ref="E24" si="6">E18+E21</f>
        <v>18375924</v>
      </c>
    </row>
    <row r="25" spans="1:5" ht="18" x14ac:dyDescent="0.2">
      <c r="A25" s="339" t="s">
        <v>164</v>
      </c>
      <c r="B25" s="338"/>
      <c r="C25" s="157" t="s">
        <v>162</v>
      </c>
      <c r="D25" s="157" t="s">
        <v>106</v>
      </c>
      <c r="E25" s="157" t="s">
        <v>107</v>
      </c>
    </row>
    <row r="26" spans="1:5" ht="14.25" customHeight="1" x14ac:dyDescent="0.2">
      <c r="A26" s="351" t="s">
        <v>171</v>
      </c>
      <c r="B26" s="352"/>
      <c r="C26" s="77">
        <f>C27+C28</f>
        <v>0</v>
      </c>
      <c r="D26" s="77">
        <f t="shared" ref="D26:E26" si="7">D27+D28</f>
        <v>0</v>
      </c>
      <c r="E26" s="77">
        <f t="shared" si="7"/>
        <v>0</v>
      </c>
    </row>
    <row r="27" spans="1:5" x14ac:dyDescent="0.2">
      <c r="A27" s="327" t="s">
        <v>100</v>
      </c>
      <c r="B27" s="348"/>
      <c r="C27" s="75">
        <v>0</v>
      </c>
      <c r="D27" s="75">
        <v>0</v>
      </c>
      <c r="E27" s="75">
        <v>0</v>
      </c>
    </row>
    <row r="28" spans="1:5" x14ac:dyDescent="0.2">
      <c r="A28" s="327" t="s">
        <v>101</v>
      </c>
      <c r="B28" s="348"/>
      <c r="C28" s="75">
        <v>0</v>
      </c>
      <c r="D28" s="75">
        <v>0</v>
      </c>
      <c r="E28" s="75">
        <v>0</v>
      </c>
    </row>
    <row r="29" spans="1:5" x14ac:dyDescent="0.2">
      <c r="A29" s="355" t="s">
        <v>170</v>
      </c>
      <c r="B29" s="329"/>
      <c r="C29" s="77">
        <f>C30+C31</f>
        <v>0</v>
      </c>
      <c r="D29" s="77">
        <f t="shared" ref="D29:E29" si="8">D30+D31</f>
        <v>0</v>
      </c>
      <c r="E29" s="77">
        <f t="shared" si="8"/>
        <v>0</v>
      </c>
    </row>
    <row r="30" spans="1:5" x14ac:dyDescent="0.2">
      <c r="A30" s="327" t="s">
        <v>103</v>
      </c>
      <c r="B30" s="328"/>
      <c r="C30" s="75">
        <v>0</v>
      </c>
      <c r="D30" s="75">
        <v>0</v>
      </c>
      <c r="E30" s="75">
        <v>0</v>
      </c>
    </row>
    <row r="31" spans="1:5" x14ac:dyDescent="0.2">
      <c r="A31" s="327" t="s">
        <v>102</v>
      </c>
      <c r="B31" s="328"/>
      <c r="C31" s="75">
        <v>0</v>
      </c>
      <c r="D31" s="75">
        <v>0</v>
      </c>
      <c r="E31" s="75">
        <v>0</v>
      </c>
    </row>
    <row r="32" spans="1:5" ht="16.5" customHeight="1" x14ac:dyDescent="0.2">
      <c r="A32" s="353" t="s">
        <v>338</v>
      </c>
      <c r="B32" s="354"/>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46" t="s">
        <v>328</v>
      </c>
      <c r="B34" s="347"/>
      <c r="C34" s="84">
        <f>C7</f>
        <v>60000000</v>
      </c>
      <c r="D34" s="84">
        <f>D7</f>
        <v>98701896</v>
      </c>
      <c r="E34" s="85">
        <f t="shared" ref="E34" si="10">E7</f>
        <v>98701896</v>
      </c>
    </row>
    <row r="35" spans="1:5" ht="18.75" customHeight="1" x14ac:dyDescent="0.2">
      <c r="A35" s="325" t="s">
        <v>175</v>
      </c>
      <c r="B35" s="326"/>
      <c r="C35" s="80">
        <f>C36-C37</f>
        <v>0</v>
      </c>
      <c r="D35" s="80">
        <f t="shared" ref="D35:E35" si="11">D36-D37</f>
        <v>0</v>
      </c>
      <c r="E35" s="81">
        <f t="shared" si="11"/>
        <v>0</v>
      </c>
    </row>
    <row r="36" spans="1:5" ht="12.75" customHeight="1" x14ac:dyDescent="0.2">
      <c r="A36" s="327" t="s">
        <v>100</v>
      </c>
      <c r="B36" s="348"/>
      <c r="C36" s="80">
        <v>0</v>
      </c>
      <c r="D36" s="80">
        <v>0</v>
      </c>
      <c r="E36" s="81">
        <v>0</v>
      </c>
    </row>
    <row r="37" spans="1:5" x14ac:dyDescent="0.2">
      <c r="A37" s="327" t="s">
        <v>104</v>
      </c>
      <c r="B37" s="348"/>
      <c r="C37" s="80">
        <v>0</v>
      </c>
      <c r="D37" s="80">
        <v>0</v>
      </c>
      <c r="E37" s="81">
        <v>0</v>
      </c>
    </row>
    <row r="38" spans="1:5" x14ac:dyDescent="0.2">
      <c r="A38" s="325" t="s">
        <v>332</v>
      </c>
      <c r="B38" s="326"/>
      <c r="C38" s="80">
        <f>C11</f>
        <v>60000000</v>
      </c>
      <c r="D38" s="80">
        <f>D11</f>
        <v>89161565</v>
      </c>
      <c r="E38" s="81">
        <f t="shared" ref="E38" si="12">E11</f>
        <v>88490366</v>
      </c>
    </row>
    <row r="39" spans="1:5" ht="14.25" customHeight="1" x14ac:dyDescent="0.2">
      <c r="A39" s="325" t="s">
        <v>335</v>
      </c>
      <c r="B39" s="326"/>
      <c r="C39" s="80">
        <f>C14</f>
        <v>0</v>
      </c>
      <c r="D39" s="80">
        <f t="shared" ref="D39:E39" si="13">D14</f>
        <v>6021274</v>
      </c>
      <c r="E39" s="81">
        <f t="shared" si="13"/>
        <v>6021274</v>
      </c>
    </row>
    <row r="40" spans="1:5" ht="14.25" customHeight="1" x14ac:dyDescent="0.2">
      <c r="A40" s="355" t="s">
        <v>176</v>
      </c>
      <c r="B40" s="359"/>
      <c r="C40" s="82">
        <f>C34+C35-C38+C39</f>
        <v>0</v>
      </c>
      <c r="D40" s="82">
        <f>D34+D35-D38+D39</f>
        <v>15561605</v>
      </c>
      <c r="E40" s="83">
        <f t="shared" ref="E40" si="14">E34+E35-E38+E39</f>
        <v>16232804</v>
      </c>
    </row>
    <row r="41" spans="1:5" ht="17.25" customHeight="1" x14ac:dyDescent="0.2">
      <c r="A41" s="353" t="s">
        <v>105</v>
      </c>
      <c r="B41" s="354"/>
      <c r="C41" s="82">
        <f>C40-C35</f>
        <v>0</v>
      </c>
      <c r="D41" s="82">
        <f>D40-D35</f>
        <v>15561605</v>
      </c>
      <c r="E41" s="83">
        <f t="shared" ref="E41" si="15">E40-E35</f>
        <v>16232804</v>
      </c>
    </row>
    <row r="42" spans="1:5" ht="16.5" customHeight="1" x14ac:dyDescent="0.2">
      <c r="A42" s="162" t="s">
        <v>164</v>
      </c>
      <c r="B42" s="163"/>
      <c r="C42" s="160" t="s">
        <v>162</v>
      </c>
      <c r="D42" s="160" t="s">
        <v>106</v>
      </c>
      <c r="E42" s="161" t="s">
        <v>163</v>
      </c>
    </row>
    <row r="43" spans="1:5" ht="15" customHeight="1" x14ac:dyDescent="0.2">
      <c r="A43" s="325" t="s">
        <v>329</v>
      </c>
      <c r="B43" s="326"/>
      <c r="C43" s="75">
        <f>C8</f>
        <v>808378024</v>
      </c>
      <c r="D43" s="75">
        <f>D8</f>
        <v>882291193</v>
      </c>
      <c r="E43" s="81">
        <f t="shared" ref="E43" si="16">E8</f>
        <v>882291193</v>
      </c>
    </row>
    <row r="44" spans="1:5" ht="18" customHeight="1" x14ac:dyDescent="0.2">
      <c r="A44" s="325" t="s">
        <v>172</v>
      </c>
      <c r="B44" s="329"/>
      <c r="C44" s="75">
        <f>C45-C46</f>
        <v>0</v>
      </c>
      <c r="D44" s="75">
        <f t="shared" ref="D44:E44" si="17">D45-D46</f>
        <v>0</v>
      </c>
      <c r="E44" s="81">
        <f t="shared" si="17"/>
        <v>0</v>
      </c>
    </row>
    <row r="45" spans="1:5" ht="15" customHeight="1" x14ac:dyDescent="0.2">
      <c r="A45" s="327" t="s">
        <v>101</v>
      </c>
      <c r="B45" s="328"/>
      <c r="C45" s="75">
        <f>C28</f>
        <v>0</v>
      </c>
      <c r="D45" s="75">
        <f t="shared" ref="D45:E45" si="18">D28</f>
        <v>0</v>
      </c>
      <c r="E45" s="75">
        <f t="shared" si="18"/>
        <v>0</v>
      </c>
    </row>
    <row r="46" spans="1:5" ht="15" customHeight="1" x14ac:dyDescent="0.2">
      <c r="A46" s="327" t="s">
        <v>102</v>
      </c>
      <c r="B46" s="328"/>
      <c r="C46" s="75">
        <f>C31</f>
        <v>0</v>
      </c>
      <c r="D46" s="75">
        <f>D31</f>
        <v>0</v>
      </c>
      <c r="E46" s="75">
        <f>E31</f>
        <v>0</v>
      </c>
    </row>
    <row r="47" spans="1:5" ht="15" customHeight="1" x14ac:dyDescent="0.2">
      <c r="A47" s="325" t="s">
        <v>333</v>
      </c>
      <c r="B47" s="326"/>
      <c r="C47" s="75">
        <f>C12</f>
        <v>808378024</v>
      </c>
      <c r="D47" s="75">
        <f t="shared" ref="D47" si="19">D12</f>
        <v>892622494</v>
      </c>
      <c r="E47" s="75">
        <v>874126799</v>
      </c>
    </row>
    <row r="48" spans="1:5" ht="15" customHeight="1" x14ac:dyDescent="0.2">
      <c r="A48" s="325" t="s">
        <v>173</v>
      </c>
      <c r="B48" s="326"/>
      <c r="C48" s="75">
        <f>C15</f>
        <v>0</v>
      </c>
      <c r="D48" s="75">
        <v>12850030</v>
      </c>
      <c r="E48" s="75">
        <v>12850030</v>
      </c>
    </row>
    <row r="49" spans="1:5" ht="15" customHeight="1" x14ac:dyDescent="0.2">
      <c r="A49" s="353" t="s">
        <v>174</v>
      </c>
      <c r="B49" s="354"/>
      <c r="C49" s="77">
        <f>C43+C44-C47+C48</f>
        <v>0</v>
      </c>
      <c r="D49" s="77">
        <f>D43+D44-D47+D48</f>
        <v>2518729</v>
      </c>
      <c r="E49" s="77">
        <f>E43+E44-E47+E48</f>
        <v>21014424</v>
      </c>
    </row>
    <row r="50" spans="1:5" ht="18.75" customHeight="1" x14ac:dyDescent="0.2">
      <c r="A50" s="353" t="s">
        <v>109</v>
      </c>
      <c r="B50" s="354"/>
      <c r="C50" s="78">
        <f>C49-C44</f>
        <v>0</v>
      </c>
      <c r="D50" s="78">
        <f>D49-D44</f>
        <v>2518729</v>
      </c>
      <c r="E50" s="78">
        <f>E49-E44</f>
        <v>21014424</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pane ySplit="6" topLeftCell="A55" activePane="bottomLeft" state="frozen"/>
      <selection activeCell="D16" sqref="D16"/>
      <selection pane="bottomLeft" activeCell="D16" sqref="D16"/>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449</v>
      </c>
      <c r="B3" s="369"/>
      <c r="C3" s="369"/>
      <c r="D3" s="369"/>
      <c r="E3" s="369"/>
      <c r="F3" s="369"/>
      <c r="G3" s="370"/>
    </row>
    <row r="4" spans="1:10" ht="10.9" customHeight="1" x14ac:dyDescent="0.2">
      <c r="A4" s="164"/>
      <c r="B4" s="165"/>
      <c r="C4" s="166" t="s">
        <v>166</v>
      </c>
      <c r="D4" s="165"/>
      <c r="E4" s="165"/>
      <c r="F4" s="165"/>
      <c r="G4" s="167"/>
    </row>
    <row r="5" spans="1:10" ht="10.9" customHeight="1" x14ac:dyDescent="0.2">
      <c r="A5" s="371" t="s">
        <v>50</v>
      </c>
      <c r="B5" s="373" t="s">
        <v>371</v>
      </c>
      <c r="C5" s="374"/>
      <c r="D5" s="374"/>
      <c r="E5" s="374"/>
      <c r="F5" s="374"/>
      <c r="G5" s="375" t="s">
        <v>147</v>
      </c>
    </row>
    <row r="6" spans="1:10" ht="19.5" customHeight="1" x14ac:dyDescent="0.2">
      <c r="A6" s="372"/>
      <c r="B6" s="213" t="s">
        <v>372</v>
      </c>
      <c r="C6" s="213" t="s">
        <v>129</v>
      </c>
      <c r="D6" s="213" t="s">
        <v>356</v>
      </c>
      <c r="E6" s="213" t="s">
        <v>106</v>
      </c>
      <c r="F6" s="152"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605983</v>
      </c>
      <c r="D12" s="90">
        <f>B12+C12</f>
        <v>605983</v>
      </c>
      <c r="E12" s="90">
        <v>605983</v>
      </c>
      <c r="F12" s="90">
        <v>605983</v>
      </c>
      <c r="G12" s="90">
        <f>F12-B12</f>
        <v>605983</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38095913</v>
      </c>
      <c r="D14" s="256">
        <f>B14+C14</f>
        <v>98095913</v>
      </c>
      <c r="E14" s="256">
        <v>98095913</v>
      </c>
      <c r="F14" s="256">
        <v>98095913</v>
      </c>
      <c r="G14" s="256">
        <f>F14-B14</f>
        <v>38095913</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38701896</v>
      </c>
      <c r="D39" s="94">
        <f t="shared" si="10"/>
        <v>98701896</v>
      </c>
      <c r="E39" s="94">
        <f t="shared" si="10"/>
        <v>98701896</v>
      </c>
      <c r="F39" s="94">
        <f t="shared" si="10"/>
        <v>98701896</v>
      </c>
      <c r="G39" s="94">
        <f t="shared" si="10"/>
        <v>38701896</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808378024</v>
      </c>
      <c r="C60" s="18">
        <v>65540577</v>
      </c>
      <c r="D60" s="99">
        <f>B60+C60</f>
        <v>873918601</v>
      </c>
      <c r="E60" s="18">
        <v>873918601</v>
      </c>
      <c r="F60" s="18">
        <v>873918601</v>
      </c>
      <c r="G60" s="99">
        <f>+F60-B60</f>
        <v>65540577</v>
      </c>
      <c r="I60" s="4"/>
    </row>
    <row r="61" spans="1:9" x14ac:dyDescent="0.2">
      <c r="A61" s="20" t="s">
        <v>121</v>
      </c>
      <c r="B61" s="99">
        <v>0</v>
      </c>
      <c r="C61" s="99">
        <v>8372577</v>
      </c>
      <c r="D61" s="18">
        <f t="shared" ref="D61" si="18">B61+C61</f>
        <v>8372577</v>
      </c>
      <c r="E61" s="99">
        <v>8372592</v>
      </c>
      <c r="F61" s="100">
        <v>8372592</v>
      </c>
      <c r="G61" s="18">
        <f t="shared" ref="G61" si="19">F61-B61</f>
        <v>8372592</v>
      </c>
    </row>
    <row r="62" spans="1:9" ht="16.5" x14ac:dyDescent="0.2">
      <c r="A62" s="93" t="s">
        <v>123</v>
      </c>
      <c r="B62" s="101">
        <f t="shared" ref="B62:G62" si="20">B43+B52+B57+B60+B61</f>
        <v>808378024</v>
      </c>
      <c r="C62" s="101">
        <f>C43+C52+C57+C60+C61</f>
        <v>73913154</v>
      </c>
      <c r="D62" s="101">
        <f t="shared" si="20"/>
        <v>882291178</v>
      </c>
      <c r="E62" s="101">
        <f>E43+E52+E57+E60+E61</f>
        <v>882291193</v>
      </c>
      <c r="F62" s="101">
        <f t="shared" si="20"/>
        <v>882291193</v>
      </c>
      <c r="G62" s="101">
        <f t="shared" si="20"/>
        <v>73913169</v>
      </c>
    </row>
    <row r="63" spans="1:9" ht="9.75" customHeight="1" x14ac:dyDescent="0.2">
      <c r="A63" s="93" t="s">
        <v>72</v>
      </c>
      <c r="B63" s="101">
        <f>B64</f>
        <v>0</v>
      </c>
      <c r="C63" s="101">
        <f>C64</f>
        <v>14472819</v>
      </c>
      <c r="D63" s="101">
        <f>D64</f>
        <v>14472819</v>
      </c>
      <c r="E63" s="101">
        <f t="shared" ref="E63:G63" si="21">E64</f>
        <v>0</v>
      </c>
      <c r="F63" s="101">
        <f t="shared" si="21"/>
        <v>0</v>
      </c>
      <c r="G63" s="101">
        <f t="shared" si="21"/>
        <v>0</v>
      </c>
    </row>
    <row r="64" spans="1:9" x14ac:dyDescent="0.2">
      <c r="A64" s="20" t="s">
        <v>73</v>
      </c>
      <c r="B64" s="99">
        <v>0</v>
      </c>
      <c r="C64" s="99">
        <v>14472819</v>
      </c>
      <c r="D64" s="18">
        <f>B64+C64</f>
        <v>14472819</v>
      </c>
      <c r="E64" s="99">
        <v>0</v>
      </c>
      <c r="F64" s="100">
        <v>0</v>
      </c>
      <c r="G64" s="18">
        <f t="shared" ref="G64" si="22">F64-B64</f>
        <v>0</v>
      </c>
    </row>
    <row r="65" spans="1:8" ht="10.5" customHeight="1" x14ac:dyDescent="0.2">
      <c r="A65" s="93" t="s">
        <v>74</v>
      </c>
      <c r="B65" s="101">
        <f>B39+B62+B63</f>
        <v>868378024</v>
      </c>
      <c r="C65" s="101">
        <f>C39+C62+C63</f>
        <v>127087869</v>
      </c>
      <c r="D65" s="101">
        <f t="shared" ref="D65" si="23">D39+D62+D63</f>
        <v>995465893</v>
      </c>
      <c r="E65" s="101">
        <f>E39+E62+E63</f>
        <v>980993089</v>
      </c>
      <c r="F65" s="101">
        <f>F39+F62+F63</f>
        <v>980993089</v>
      </c>
      <c r="G65" s="101">
        <f>G39+G62+G63</f>
        <v>112615065</v>
      </c>
      <c r="H65" s="189"/>
    </row>
    <row r="66" spans="1:8" ht="9" customHeight="1" x14ac:dyDescent="0.2">
      <c r="A66" s="102" t="s">
        <v>75</v>
      </c>
      <c r="B66" s="99"/>
      <c r="C66" s="99"/>
      <c r="D66" s="99"/>
      <c r="E66" s="99"/>
      <c r="F66" s="100"/>
      <c r="G66" s="99"/>
    </row>
    <row r="67" spans="1:8" ht="16.5" x14ac:dyDescent="0.2">
      <c r="A67" s="20" t="s">
        <v>76</v>
      </c>
      <c r="B67" s="99">
        <v>0</v>
      </c>
      <c r="C67" s="99">
        <v>14472819</v>
      </c>
      <c r="D67" s="18">
        <f t="shared" ref="D67:D68" si="24">B67+C67</f>
        <v>14472819</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14472819</v>
      </c>
      <c r="D69" s="104">
        <f t="shared" si="26"/>
        <v>14472819</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pane ySplit="6" topLeftCell="A7" activePane="bottomLeft" state="frozen"/>
      <selection activeCell="D16" sqref="D16"/>
      <selection pane="bottomLeft" activeCell="D16" sqref="D16"/>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2" t="s">
        <v>130</v>
      </c>
      <c r="B1" s="383"/>
      <c r="C1" s="383"/>
      <c r="D1" s="383"/>
      <c r="E1" s="383"/>
      <c r="F1" s="383"/>
      <c r="G1" s="384"/>
    </row>
    <row r="2" spans="1:7" ht="9.75" customHeight="1" x14ac:dyDescent="0.2">
      <c r="A2" s="279" t="s">
        <v>148</v>
      </c>
      <c r="B2" s="272"/>
      <c r="C2" s="272"/>
      <c r="D2" s="272"/>
      <c r="E2" s="272"/>
      <c r="F2" s="272"/>
      <c r="G2" s="273"/>
    </row>
    <row r="3" spans="1:7" ht="9" customHeight="1" x14ac:dyDescent="0.2">
      <c r="A3" s="279" t="s">
        <v>149</v>
      </c>
      <c r="B3" s="272"/>
      <c r="C3" s="272"/>
      <c r="D3" s="272"/>
      <c r="E3" s="272"/>
      <c r="F3" s="272"/>
      <c r="G3" s="273"/>
    </row>
    <row r="4" spans="1:7" ht="9" customHeight="1" x14ac:dyDescent="0.2">
      <c r="A4" s="279" t="s">
        <v>450</v>
      </c>
      <c r="B4" s="272"/>
      <c r="C4" s="272"/>
      <c r="D4" s="272"/>
      <c r="E4" s="272"/>
      <c r="F4" s="272"/>
      <c r="G4" s="273"/>
    </row>
    <row r="5" spans="1:7" ht="9" customHeight="1" x14ac:dyDescent="0.2">
      <c r="A5" s="379" t="s">
        <v>166</v>
      </c>
      <c r="B5" s="380"/>
      <c r="C5" s="380"/>
      <c r="D5" s="380"/>
      <c r="E5" s="380"/>
      <c r="F5" s="380"/>
      <c r="G5" s="381"/>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59999998</v>
      </c>
      <c r="C7" s="143">
        <f>C8+C16+C26+C36+C46+C56+C60+C69+C73</f>
        <v>49815819</v>
      </c>
      <c r="D7" s="143">
        <f t="shared" ref="D7:G7" si="0">D8+D16+D26+D36+D46+D56+D60+D69+D73</f>
        <v>109815817</v>
      </c>
      <c r="E7" s="143">
        <f t="shared" si="0"/>
        <v>89161564</v>
      </c>
      <c r="F7" s="143">
        <f>F8+F16+F26+F36+F46+F56+F60+F69+F73</f>
        <v>88490365</v>
      </c>
      <c r="G7" s="143">
        <f t="shared" si="0"/>
        <v>20654253</v>
      </c>
    </row>
    <row r="8" spans="1:7" ht="9.75" customHeight="1" x14ac:dyDescent="0.2">
      <c r="A8" s="193" t="s">
        <v>80</v>
      </c>
      <c r="B8" s="194">
        <f>B9+B10+B11+B12+B13+B14+B15</f>
        <v>38010050</v>
      </c>
      <c r="C8" s="194">
        <f>C9+C10+C11+C12+C13+C14+C15</f>
        <v>16317065</v>
      </c>
      <c r="D8" s="194">
        <f>D9+D10+D11+D12+D13+D14+D15</f>
        <v>54327115</v>
      </c>
      <c r="E8" s="194">
        <f t="shared" ref="E8" si="1">E9+E10+E11+E12+E13+E14+E15</f>
        <v>45345735</v>
      </c>
      <c r="F8" s="194">
        <f t="shared" ref="F8" si="2">F9+F10+F11+F12+F13+F14+F15</f>
        <v>45026975</v>
      </c>
      <c r="G8" s="194">
        <f>D8-E8</f>
        <v>8981380</v>
      </c>
    </row>
    <row r="9" spans="1:7" ht="10.5" customHeight="1" x14ac:dyDescent="0.2">
      <c r="A9" s="106" t="s">
        <v>124</v>
      </c>
      <c r="B9" s="145">
        <v>23150678</v>
      </c>
      <c r="C9" s="145">
        <v>2698292</v>
      </c>
      <c r="D9" s="145">
        <f>+B9+C9</f>
        <v>25848970</v>
      </c>
      <c r="E9" s="145">
        <v>25848970</v>
      </c>
      <c r="F9" s="145">
        <v>25530210</v>
      </c>
      <c r="G9" s="145">
        <f t="shared" ref="G9:G15" si="3">D9-E9</f>
        <v>0</v>
      </c>
    </row>
    <row r="10" spans="1:7" ht="10.5" customHeight="1" x14ac:dyDescent="0.2">
      <c r="A10" s="106" t="s">
        <v>377</v>
      </c>
      <c r="B10" s="145">
        <v>7301277</v>
      </c>
      <c r="C10" s="145">
        <v>14244686</v>
      </c>
      <c r="D10" s="145">
        <f t="shared" ref="D10:D15" si="4">+B10+C10</f>
        <v>21545963</v>
      </c>
      <c r="E10" s="145">
        <v>12564583</v>
      </c>
      <c r="F10" s="145">
        <v>12564583</v>
      </c>
      <c r="G10" s="145">
        <f t="shared" si="3"/>
        <v>8981380</v>
      </c>
    </row>
    <row r="11" spans="1:7" ht="9.75" customHeight="1" x14ac:dyDescent="0.2">
      <c r="A11" s="106" t="s">
        <v>126</v>
      </c>
      <c r="B11" s="145">
        <v>3946718</v>
      </c>
      <c r="C11" s="145">
        <v>-487585</v>
      </c>
      <c r="D11" s="145">
        <f t="shared" si="4"/>
        <v>3459133</v>
      </c>
      <c r="E11" s="145">
        <v>3459133</v>
      </c>
      <c r="F11" s="145">
        <v>3459133</v>
      </c>
      <c r="G11" s="145">
        <f>D11-E11</f>
        <v>0</v>
      </c>
    </row>
    <row r="12" spans="1:7" ht="10.5" customHeight="1" x14ac:dyDescent="0.2">
      <c r="A12" s="106" t="s">
        <v>81</v>
      </c>
      <c r="B12" s="145">
        <v>0</v>
      </c>
      <c r="C12" s="145">
        <v>0</v>
      </c>
      <c r="D12" s="145">
        <f>+B12+C12</f>
        <v>0</v>
      </c>
      <c r="E12" s="145">
        <v>0</v>
      </c>
      <c r="F12" s="145">
        <v>0</v>
      </c>
      <c r="G12" s="145">
        <f t="shared" si="3"/>
        <v>0</v>
      </c>
    </row>
    <row r="13" spans="1:7" ht="10.5" customHeight="1" x14ac:dyDescent="0.2">
      <c r="A13" s="106" t="s">
        <v>127</v>
      </c>
      <c r="B13" s="145">
        <v>3611377</v>
      </c>
      <c r="C13" s="145">
        <v>-138328</v>
      </c>
      <c r="D13" s="145">
        <f t="shared" si="4"/>
        <v>3473049</v>
      </c>
      <c r="E13" s="145">
        <v>3473049</v>
      </c>
      <c r="F13" s="145">
        <v>3473049</v>
      </c>
      <c r="G13" s="145">
        <f t="shared" si="3"/>
        <v>0</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3640136</v>
      </c>
      <c r="C16" s="194">
        <f>C17+C18+C19+C20+C21+C22+C23+C24+C25</f>
        <v>2493907</v>
      </c>
      <c r="D16" s="194">
        <f>D17+D18+D19+D20+D21+D22+D23+D24+D25</f>
        <v>6134043</v>
      </c>
      <c r="E16" s="194">
        <f t="shared" ref="E16:G16" si="5">E17+E18+E19+E20+E21+E22+E23+E24+E25</f>
        <v>3839357</v>
      </c>
      <c r="F16" s="194">
        <f t="shared" si="5"/>
        <v>3839357</v>
      </c>
      <c r="G16" s="194">
        <f t="shared" si="5"/>
        <v>2294686</v>
      </c>
    </row>
    <row r="17" spans="1:10" ht="16.5" x14ac:dyDescent="0.2">
      <c r="A17" s="107" t="s">
        <v>380</v>
      </c>
      <c r="B17" s="145">
        <v>1353921</v>
      </c>
      <c r="C17" s="145">
        <v>2543671</v>
      </c>
      <c r="D17" s="145">
        <f>+B17+C17</f>
        <v>3897592</v>
      </c>
      <c r="E17" s="145">
        <v>1602907</v>
      </c>
      <c r="F17" s="145">
        <v>1602907</v>
      </c>
      <c r="G17" s="145">
        <f>D17-E17</f>
        <v>2294685</v>
      </c>
    </row>
    <row r="18" spans="1:10" ht="8.25" customHeight="1" x14ac:dyDescent="0.2">
      <c r="A18" s="107" t="s">
        <v>381</v>
      </c>
      <c r="B18" s="145">
        <v>390203</v>
      </c>
      <c r="C18" s="262">
        <v>-142924</v>
      </c>
      <c r="D18" s="145">
        <f t="shared" ref="D18:D24" si="6">+B18+C18</f>
        <v>247279</v>
      </c>
      <c r="E18" s="145">
        <v>247279</v>
      </c>
      <c r="F18" s="145">
        <v>247279</v>
      </c>
      <c r="G18" s="145">
        <f>D18-E18</f>
        <v>0</v>
      </c>
    </row>
    <row r="19" spans="1:10" ht="9" customHeight="1" x14ac:dyDescent="0.2">
      <c r="A19" s="107" t="s">
        <v>382</v>
      </c>
      <c r="B19" s="145">
        <v>783</v>
      </c>
      <c r="C19" s="145">
        <v>-783</v>
      </c>
      <c r="D19" s="145">
        <f t="shared" si="6"/>
        <v>0</v>
      </c>
      <c r="E19" s="145">
        <v>0</v>
      </c>
      <c r="F19" s="145">
        <v>0</v>
      </c>
      <c r="G19" s="145">
        <f t="shared" ref="G19:G24" si="7">D19-E19</f>
        <v>0</v>
      </c>
    </row>
    <row r="20" spans="1:10" ht="10.5" customHeight="1" x14ac:dyDescent="0.2">
      <c r="A20" s="107" t="s">
        <v>383</v>
      </c>
      <c r="B20" s="145">
        <v>434295</v>
      </c>
      <c r="C20" s="145">
        <v>10422</v>
      </c>
      <c r="D20" s="145">
        <f t="shared" si="6"/>
        <v>444717</v>
      </c>
      <c r="E20" s="145">
        <v>444717</v>
      </c>
      <c r="F20" s="145">
        <v>444717</v>
      </c>
      <c r="G20" s="145">
        <f t="shared" si="7"/>
        <v>0</v>
      </c>
    </row>
    <row r="21" spans="1:10" ht="9" customHeight="1" x14ac:dyDescent="0.2">
      <c r="A21" s="107" t="s">
        <v>384</v>
      </c>
      <c r="B21" s="145">
        <v>124909</v>
      </c>
      <c r="C21" s="145">
        <v>54856</v>
      </c>
      <c r="D21" s="145">
        <f t="shared" si="6"/>
        <v>179765</v>
      </c>
      <c r="E21" s="145">
        <v>179764</v>
      </c>
      <c r="F21" s="145">
        <v>179764</v>
      </c>
      <c r="G21" s="145">
        <f t="shared" si="7"/>
        <v>1</v>
      </c>
      <c r="I21" s="172"/>
      <c r="J21" s="172"/>
    </row>
    <row r="22" spans="1:10" ht="10.5" customHeight="1" x14ac:dyDescent="0.2">
      <c r="A22" s="107" t="s">
        <v>385</v>
      </c>
      <c r="B22" s="145">
        <v>1181984</v>
      </c>
      <c r="C22" s="145">
        <v>-93084</v>
      </c>
      <c r="D22" s="145">
        <f t="shared" si="6"/>
        <v>1088900</v>
      </c>
      <c r="E22" s="145">
        <v>1088900</v>
      </c>
      <c r="F22" s="145">
        <v>1088900</v>
      </c>
      <c r="G22" s="145">
        <f t="shared" si="7"/>
        <v>0</v>
      </c>
    </row>
    <row r="23" spans="1:10" ht="12.75" customHeight="1" x14ac:dyDescent="0.2">
      <c r="A23" s="107" t="s">
        <v>386</v>
      </c>
      <c r="B23" s="145">
        <v>6632</v>
      </c>
      <c r="C23" s="145">
        <v>35673</v>
      </c>
      <c r="D23" s="145">
        <f t="shared" si="6"/>
        <v>42305</v>
      </c>
      <c r="E23" s="145">
        <v>42305</v>
      </c>
      <c r="F23" s="145">
        <v>42305</v>
      </c>
      <c r="G23" s="145">
        <f>D23-E23</f>
        <v>0</v>
      </c>
    </row>
    <row r="24" spans="1:10" ht="10.5" customHeight="1" x14ac:dyDescent="0.2">
      <c r="A24" s="107" t="s">
        <v>387</v>
      </c>
      <c r="B24" s="145">
        <v>0</v>
      </c>
      <c r="C24" s="145">
        <v>0</v>
      </c>
      <c r="D24" s="145">
        <f t="shared" si="6"/>
        <v>0</v>
      </c>
      <c r="E24" s="145">
        <v>0</v>
      </c>
      <c r="F24" s="145">
        <v>0</v>
      </c>
      <c r="G24" s="145">
        <f t="shared" si="7"/>
        <v>0</v>
      </c>
    </row>
    <row r="25" spans="1:10" ht="8.25" customHeight="1" x14ac:dyDescent="0.2">
      <c r="A25" s="107" t="s">
        <v>388</v>
      </c>
      <c r="B25" s="145">
        <v>147409</v>
      </c>
      <c r="C25" s="145">
        <v>86076</v>
      </c>
      <c r="D25" s="145">
        <f>+B25+C25</f>
        <v>233485</v>
      </c>
      <c r="E25" s="262">
        <v>233485</v>
      </c>
      <c r="F25" s="262">
        <v>233485</v>
      </c>
      <c r="G25" s="145">
        <f>D25-E25</f>
        <v>0</v>
      </c>
    </row>
    <row r="26" spans="1:10" ht="9.75" customHeight="1" x14ac:dyDescent="0.2">
      <c r="A26" s="209" t="s">
        <v>389</v>
      </c>
      <c r="B26" s="196">
        <f>B27+B28+B29+B30+B31+B32+B33+B34+B35</f>
        <v>3199650</v>
      </c>
      <c r="C26" s="196">
        <f>C27+C28+C29+C30+C31+C32+C33+C34+C35</f>
        <v>21639522</v>
      </c>
      <c r="D26" s="196">
        <f t="shared" ref="D26:F26" si="8">D27+D28+D29+D30+D31+D32+D33+D34+D35</f>
        <v>24839172</v>
      </c>
      <c r="E26" s="196">
        <f>E27+E28+E29+E30+E31+E32+E33+E34+E35</f>
        <v>15526379</v>
      </c>
      <c r="F26" s="196">
        <f t="shared" si="8"/>
        <v>15526379</v>
      </c>
      <c r="G26" s="196">
        <f>G27+G28+G29+G30+G31+G32+G33+G34+G35</f>
        <v>9312793</v>
      </c>
    </row>
    <row r="27" spans="1:10" ht="8.25" customHeight="1" x14ac:dyDescent="0.2">
      <c r="A27" s="107" t="s">
        <v>390</v>
      </c>
      <c r="B27" s="145">
        <v>592200</v>
      </c>
      <c r="C27" s="145">
        <v>18942801</v>
      </c>
      <c r="D27" s="145">
        <f t="shared" ref="D27:D35" si="9">+B27+C27</f>
        <v>19535001</v>
      </c>
      <c r="E27" s="145">
        <v>10224061</v>
      </c>
      <c r="F27" s="145">
        <v>10224061</v>
      </c>
      <c r="G27" s="145">
        <f>D27-E27</f>
        <v>9310940</v>
      </c>
      <c r="I27" s="1"/>
      <c r="J27" s="1"/>
    </row>
    <row r="28" spans="1:10" ht="9.75" customHeight="1" x14ac:dyDescent="0.2">
      <c r="A28" s="107" t="s">
        <v>391</v>
      </c>
      <c r="B28" s="145">
        <v>144000</v>
      </c>
      <c r="C28" s="145">
        <v>342365</v>
      </c>
      <c r="D28" s="145">
        <f t="shared" si="9"/>
        <v>486365</v>
      </c>
      <c r="E28" s="145">
        <v>486365</v>
      </c>
      <c r="F28" s="145">
        <v>486365</v>
      </c>
      <c r="G28" s="145">
        <f t="shared" ref="G28:G35" si="10">D28-E28</f>
        <v>0</v>
      </c>
      <c r="I28" s="1"/>
      <c r="J28" s="1"/>
    </row>
    <row r="29" spans="1:10" ht="8.25" customHeight="1" x14ac:dyDescent="0.2">
      <c r="A29" s="107" t="s">
        <v>392</v>
      </c>
      <c r="B29" s="145">
        <v>357080</v>
      </c>
      <c r="C29" s="145">
        <v>391786</v>
      </c>
      <c r="D29" s="145">
        <f t="shared" si="9"/>
        <v>748866</v>
      </c>
      <c r="E29" s="145">
        <v>747014</v>
      </c>
      <c r="F29" s="145">
        <v>747014</v>
      </c>
      <c r="G29" s="145">
        <f t="shared" si="10"/>
        <v>1852</v>
      </c>
      <c r="I29" s="1"/>
      <c r="J29" s="1"/>
    </row>
    <row r="30" spans="1:10" ht="9.75" customHeight="1" x14ac:dyDescent="0.2">
      <c r="A30" s="107" t="s">
        <v>393</v>
      </c>
      <c r="B30" s="145">
        <v>542272</v>
      </c>
      <c r="C30" s="145">
        <v>1222379</v>
      </c>
      <c r="D30" s="145">
        <f t="shared" si="9"/>
        <v>1764651</v>
      </c>
      <c r="E30" s="145">
        <v>1764651</v>
      </c>
      <c r="F30" s="145">
        <v>1764651</v>
      </c>
      <c r="G30" s="145">
        <f t="shared" si="10"/>
        <v>0</v>
      </c>
      <c r="I30" s="1"/>
      <c r="J30" s="1"/>
    </row>
    <row r="31" spans="1:10" ht="13.5" customHeight="1" x14ac:dyDescent="0.2">
      <c r="A31" s="107" t="s">
        <v>394</v>
      </c>
      <c r="B31" s="145">
        <v>884024</v>
      </c>
      <c r="C31" s="145">
        <v>216474</v>
      </c>
      <c r="D31" s="145">
        <f t="shared" si="9"/>
        <v>1100498</v>
      </c>
      <c r="E31" s="145">
        <v>1100498</v>
      </c>
      <c r="F31" s="145">
        <v>1100498</v>
      </c>
      <c r="G31" s="145">
        <f t="shared" si="10"/>
        <v>0</v>
      </c>
      <c r="I31" s="1"/>
      <c r="J31" s="1"/>
    </row>
    <row r="32" spans="1:10" ht="8.25" customHeight="1" x14ac:dyDescent="0.2">
      <c r="A32" s="107" t="s">
        <v>395</v>
      </c>
      <c r="B32" s="145">
        <v>20615</v>
      </c>
      <c r="C32" s="145">
        <v>-12335</v>
      </c>
      <c r="D32" s="145">
        <f t="shared" si="9"/>
        <v>8280</v>
      </c>
      <c r="E32" s="145">
        <v>8280</v>
      </c>
      <c r="F32" s="145">
        <v>8280</v>
      </c>
      <c r="G32" s="145">
        <f t="shared" si="10"/>
        <v>0</v>
      </c>
      <c r="I32" s="1"/>
      <c r="J32" s="1"/>
    </row>
    <row r="33" spans="1:10" ht="7.5" customHeight="1" x14ac:dyDescent="0.2">
      <c r="A33" s="107" t="s">
        <v>396</v>
      </c>
      <c r="B33" s="145">
        <v>141949</v>
      </c>
      <c r="C33" s="145">
        <v>239588</v>
      </c>
      <c r="D33" s="145">
        <f t="shared" si="9"/>
        <v>381537</v>
      </c>
      <c r="E33" s="262">
        <v>381537</v>
      </c>
      <c r="F33" s="262">
        <v>381537</v>
      </c>
      <c r="G33" s="145">
        <f t="shared" si="10"/>
        <v>0</v>
      </c>
      <c r="I33" s="1"/>
      <c r="J33" s="1"/>
    </row>
    <row r="34" spans="1:10" ht="10.5" customHeight="1" x14ac:dyDescent="0.2">
      <c r="A34" s="107" t="s">
        <v>397</v>
      </c>
      <c r="B34" s="145">
        <v>481289</v>
      </c>
      <c r="C34" s="145">
        <v>186506</v>
      </c>
      <c r="D34" s="145">
        <f t="shared" si="9"/>
        <v>667795</v>
      </c>
      <c r="E34" s="262">
        <v>667795</v>
      </c>
      <c r="F34" s="262">
        <v>667795</v>
      </c>
      <c r="G34" s="145">
        <f t="shared" si="10"/>
        <v>0</v>
      </c>
      <c r="I34" s="1"/>
      <c r="J34" s="1"/>
    </row>
    <row r="35" spans="1:10" ht="9" customHeight="1" x14ac:dyDescent="0.2">
      <c r="A35" s="107" t="s">
        <v>398</v>
      </c>
      <c r="B35" s="145">
        <v>36221</v>
      </c>
      <c r="C35" s="145">
        <v>109958</v>
      </c>
      <c r="D35" s="145">
        <f t="shared" si="9"/>
        <v>146179</v>
      </c>
      <c r="E35" s="145">
        <v>146178</v>
      </c>
      <c r="F35" s="145">
        <v>146178</v>
      </c>
      <c r="G35" s="145">
        <f t="shared" si="10"/>
        <v>1</v>
      </c>
      <c r="I35" s="1"/>
      <c r="J35" s="1"/>
    </row>
    <row r="36" spans="1:10" ht="16.5" x14ac:dyDescent="0.2">
      <c r="A36" s="209" t="s">
        <v>399</v>
      </c>
      <c r="B36" s="196">
        <f>B37+B38+B39+B40+B41+B42+B43+B44+B45</f>
        <v>6115392</v>
      </c>
      <c r="C36" s="196">
        <f>C37+C38+C39+C40+C41+C42+C43+C44+C45</f>
        <v>6684350</v>
      </c>
      <c r="D36" s="196">
        <f t="shared" ref="D36:F36" si="11">D37+D38+D39+D40+D41+D42+D43+D44+D45</f>
        <v>12799742</v>
      </c>
      <c r="E36" s="196">
        <f t="shared" si="11"/>
        <v>12799742</v>
      </c>
      <c r="F36" s="196">
        <f t="shared" si="11"/>
        <v>12799742</v>
      </c>
      <c r="G36" s="196">
        <f>G37+G38+G39+G40+G41+G42+G43+G44+G45</f>
        <v>0</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6115392</v>
      </c>
      <c r="C40" s="145">
        <v>6684350</v>
      </c>
      <c r="D40" s="145">
        <f t="shared" si="12"/>
        <v>12799742</v>
      </c>
      <c r="E40" s="145">
        <v>12799742</v>
      </c>
      <c r="F40" s="145">
        <v>12799742</v>
      </c>
      <c r="G40" s="145">
        <f>D40-E40</f>
        <v>0</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6614273</v>
      </c>
      <c r="C46" s="196">
        <f>C47+C48+C49+C50+C51+C52+C53+C54+C55</f>
        <v>-1271170</v>
      </c>
      <c r="D46" s="196">
        <f t="shared" ref="D46:F46" si="14">D47+D48+D49+D50+D51+D52+D53+D54+D55</f>
        <v>5343103</v>
      </c>
      <c r="E46" s="194">
        <f>E47+E48+E49+E50+E51+E52+E53+E54+E55</f>
        <v>5343103</v>
      </c>
      <c r="F46" s="229">
        <f t="shared" si="14"/>
        <v>5274074</v>
      </c>
      <c r="G46" s="196">
        <f>G47+G48+G49+G50+G51+G52+G53+G54+G55</f>
        <v>0</v>
      </c>
    </row>
    <row r="47" spans="1:10" ht="10.5" customHeight="1" x14ac:dyDescent="0.2">
      <c r="A47" s="107" t="s">
        <v>410</v>
      </c>
      <c r="B47" s="145">
        <v>1648618</v>
      </c>
      <c r="C47" s="145">
        <v>-116786</v>
      </c>
      <c r="D47" s="145">
        <f t="shared" ref="D47:D55" si="15">+B47+C47</f>
        <v>1531832</v>
      </c>
      <c r="E47" s="145">
        <v>1531832</v>
      </c>
      <c r="F47" s="145">
        <v>1478667</v>
      </c>
      <c r="G47" s="145">
        <f>D47-E47</f>
        <v>0</v>
      </c>
    </row>
    <row r="48" spans="1:10" ht="10.5" customHeight="1" x14ac:dyDescent="0.2">
      <c r="A48" s="107" t="s">
        <v>411</v>
      </c>
      <c r="B48" s="145">
        <v>133490</v>
      </c>
      <c r="C48" s="145">
        <v>185016</v>
      </c>
      <c r="D48" s="145">
        <f t="shared" si="15"/>
        <v>318506</v>
      </c>
      <c r="E48" s="145">
        <v>318506</v>
      </c>
      <c r="F48" s="145">
        <v>310562</v>
      </c>
      <c r="G48" s="145">
        <f t="shared" ref="G48:G55" si="16">D48-E48</f>
        <v>0</v>
      </c>
    </row>
    <row r="49" spans="1:7" ht="9" customHeight="1" x14ac:dyDescent="0.2">
      <c r="A49" s="107" t="s">
        <v>412</v>
      </c>
      <c r="B49" s="145">
        <v>4371211</v>
      </c>
      <c r="C49" s="145">
        <v>-1631319</v>
      </c>
      <c r="D49" s="145">
        <f t="shared" si="15"/>
        <v>2739892</v>
      </c>
      <c r="E49" s="145">
        <v>2739892</v>
      </c>
      <c r="F49" s="145">
        <v>2739892</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460954</v>
      </c>
      <c r="C52" s="145">
        <v>291919</v>
      </c>
      <c r="D52" s="145">
        <f>+B52+C52</f>
        <v>752873</v>
      </c>
      <c r="E52" s="145">
        <v>752873</v>
      </c>
      <c r="F52" s="145">
        <v>744953</v>
      </c>
      <c r="G52" s="145">
        <f t="shared" si="16"/>
        <v>0</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0</v>
      </c>
      <c r="D54" s="145">
        <f t="shared" si="15"/>
        <v>0</v>
      </c>
      <c r="E54" s="145">
        <v>0</v>
      </c>
      <c r="F54" s="145">
        <v>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0</v>
      </c>
      <c r="C56" s="196">
        <f>C57+C58+C59</f>
        <v>6372642</v>
      </c>
      <c r="D56" s="196">
        <f t="shared" ref="D56:G56" si="17">D57+D58+D59</f>
        <v>6372642</v>
      </c>
      <c r="E56" s="196">
        <f t="shared" si="17"/>
        <v>6307248</v>
      </c>
      <c r="F56" s="229">
        <f t="shared" si="17"/>
        <v>6023838</v>
      </c>
      <c r="G56" s="196">
        <f t="shared" si="17"/>
        <v>65394</v>
      </c>
    </row>
    <row r="57" spans="1:7" ht="9" customHeight="1" x14ac:dyDescent="0.2">
      <c r="A57" s="107" t="s">
        <v>420</v>
      </c>
      <c r="B57" s="145">
        <v>0</v>
      </c>
      <c r="C57" s="145">
        <v>5252299</v>
      </c>
      <c r="D57" s="145">
        <f t="shared" ref="D57" si="18">+B57+C57</f>
        <v>5252299</v>
      </c>
      <c r="E57" s="145">
        <v>5186905</v>
      </c>
      <c r="F57" s="145">
        <v>4903495</v>
      </c>
      <c r="G57" s="145">
        <f>D57-E57</f>
        <v>65394</v>
      </c>
    </row>
    <row r="58" spans="1:7" ht="9" customHeight="1" x14ac:dyDescent="0.2">
      <c r="A58" s="107" t="s">
        <v>421</v>
      </c>
      <c r="B58" s="145">
        <v>0</v>
      </c>
      <c r="C58" s="145">
        <v>1120343</v>
      </c>
      <c r="D58" s="145">
        <f>+B58+C58</f>
        <v>1120343</v>
      </c>
      <c r="E58" s="145">
        <v>1120343</v>
      </c>
      <c r="F58" s="145">
        <v>1120343</v>
      </c>
      <c r="G58" s="145">
        <f>D58-E58</f>
        <v>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2420497</v>
      </c>
      <c r="C60" s="194">
        <f t="shared" ref="C60:F60" si="20">C61+C62+C63+C64+C65</f>
        <v>-2420497</v>
      </c>
      <c r="D60" s="194">
        <f>+D61+D62+D63+D64+D65+D66+D67+D68</f>
        <v>0</v>
      </c>
      <c r="E60" s="194">
        <f t="shared" si="20"/>
        <v>0</v>
      </c>
      <c r="F60" s="194">
        <f t="shared" si="20"/>
        <v>0</v>
      </c>
      <c r="G60" s="194">
        <f>G61+G62+G63+G64+G65+G66+G67+G68</f>
        <v>0</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f>SUM(C65:C71)</f>
        <v>-2420497</v>
      </c>
      <c r="D64" s="145">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2420497</v>
      </c>
      <c r="C68" s="145">
        <v>-2420497</v>
      </c>
      <c r="D68" s="145">
        <f t="shared" ref="D68" si="23">+B68+C68</f>
        <v>0</v>
      </c>
      <c r="E68" s="145">
        <v>0</v>
      </c>
      <c r="F68" s="145">
        <v>0</v>
      </c>
      <c r="G68" s="145">
        <f t="shared" ref="G68" si="24">+D68-E68</f>
        <v>0</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808378026</v>
      </c>
      <c r="C82" s="109">
        <f>C83+C91+C101+C111+C121+C131+C135+C144+C148</f>
        <v>97476272</v>
      </c>
      <c r="D82" s="238">
        <f t="shared" ref="D82:G82" si="35">D83+D91+D101+D111+D121+D131+D135+D144+D148</f>
        <v>905854298</v>
      </c>
      <c r="E82" s="243">
        <f t="shared" si="35"/>
        <v>892622494</v>
      </c>
      <c r="F82" s="109">
        <f>F83+F91+F101+F111+F121+F131+F135+F144+F148</f>
        <v>874126800</v>
      </c>
      <c r="G82" s="109">
        <f t="shared" si="35"/>
        <v>13231804</v>
      </c>
    </row>
    <row r="83" spans="1:7" s="199" customFormat="1" ht="9" customHeight="1" x14ac:dyDescent="0.2">
      <c r="A83" s="133" t="s">
        <v>80</v>
      </c>
      <c r="B83" s="203">
        <f>B84+B85+B86+B87+B88+B89+B90</f>
        <v>729717961</v>
      </c>
      <c r="C83" s="194">
        <f>C84+C85+C86+C87+C88+C89+C90</f>
        <v>54323375</v>
      </c>
      <c r="D83" s="239">
        <f t="shared" ref="D83:F83" si="36">D84+D85+D86+D87+D88+D89+D90</f>
        <v>784041336</v>
      </c>
      <c r="E83" s="235">
        <f>E84+E85+E86+E87+E88+E89+E90</f>
        <v>780513246</v>
      </c>
      <c r="F83" s="203">
        <f t="shared" si="36"/>
        <v>763663942</v>
      </c>
      <c r="G83" s="203">
        <f>G84+G85+G86+G87+G88+G89+G90</f>
        <v>3528090</v>
      </c>
    </row>
    <row r="84" spans="1:7" ht="9" customHeight="1" x14ac:dyDescent="0.2">
      <c r="A84" s="232" t="s">
        <v>124</v>
      </c>
      <c r="B84" s="145">
        <v>307004368</v>
      </c>
      <c r="C84" s="145">
        <v>15927318</v>
      </c>
      <c r="D84" s="226">
        <f>+B84+C84</f>
        <v>322931686</v>
      </c>
      <c r="E84" s="145">
        <v>322931613</v>
      </c>
      <c r="F84" s="145">
        <v>316783652</v>
      </c>
      <c r="G84" s="145">
        <f>+D84-E84</f>
        <v>73</v>
      </c>
    </row>
    <row r="85" spans="1:7" ht="9" customHeight="1" x14ac:dyDescent="0.2">
      <c r="A85" s="232" t="s">
        <v>125</v>
      </c>
      <c r="B85" s="145">
        <v>96749054</v>
      </c>
      <c r="C85" s="145">
        <v>10482486</v>
      </c>
      <c r="D85" s="226">
        <f t="shared" ref="D85:D89" si="37">+B85+C85</f>
        <v>107231540</v>
      </c>
      <c r="E85" s="145">
        <v>107231540</v>
      </c>
      <c r="F85" s="145">
        <v>107231540</v>
      </c>
      <c r="G85" s="145">
        <f t="shared" ref="G85:G89" si="38">+D85-E85</f>
        <v>0</v>
      </c>
    </row>
    <row r="86" spans="1:7" ht="9" customHeight="1" x14ac:dyDescent="0.2">
      <c r="A86" s="232" t="s">
        <v>126</v>
      </c>
      <c r="B86" s="145">
        <v>190925949</v>
      </c>
      <c r="C86" s="145">
        <v>5162187</v>
      </c>
      <c r="D86" s="226">
        <f t="shared" si="37"/>
        <v>196088136</v>
      </c>
      <c r="E86" s="145">
        <v>195527136</v>
      </c>
      <c r="F86" s="145">
        <v>195527136</v>
      </c>
      <c r="G86" s="145">
        <f t="shared" si="38"/>
        <v>561000</v>
      </c>
    </row>
    <row r="87" spans="1:7" ht="9" customHeight="1" x14ac:dyDescent="0.2">
      <c r="A87" s="232" t="s">
        <v>81</v>
      </c>
      <c r="B87" s="145">
        <v>70332053</v>
      </c>
      <c r="C87" s="145">
        <v>6495774</v>
      </c>
      <c r="D87" s="226">
        <f t="shared" si="37"/>
        <v>76827827</v>
      </c>
      <c r="E87" s="145">
        <v>82942726</v>
      </c>
      <c r="F87" s="145">
        <v>72241383</v>
      </c>
      <c r="G87" s="145">
        <f t="shared" si="38"/>
        <v>-6114899</v>
      </c>
    </row>
    <row r="88" spans="1:7" ht="9" customHeight="1" x14ac:dyDescent="0.2">
      <c r="A88" s="232" t="s">
        <v>127</v>
      </c>
      <c r="B88" s="145">
        <v>64706537</v>
      </c>
      <c r="C88" s="145">
        <v>16255610</v>
      </c>
      <c r="D88" s="226">
        <f t="shared" si="37"/>
        <v>80962147</v>
      </c>
      <c r="E88" s="145">
        <v>71880231</v>
      </c>
      <c r="F88" s="145">
        <v>71880231</v>
      </c>
      <c r="G88" s="145">
        <f t="shared" si="38"/>
        <v>9081916</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36896663</v>
      </c>
      <c r="C91" s="228">
        <f>C92+C93+C94+C95+C96+C97+C98+C99+C100</f>
        <v>-1985342</v>
      </c>
      <c r="D91" s="234">
        <f t="shared" ref="D91:G91" si="41">D92+D93+D94+D95+D96+D97+D98+D99+D100</f>
        <v>34911321</v>
      </c>
      <c r="E91" s="244">
        <f t="shared" si="41"/>
        <v>31700201</v>
      </c>
      <c r="F91" s="229">
        <f t="shared" si="41"/>
        <v>31700201</v>
      </c>
      <c r="G91" s="208">
        <f t="shared" si="41"/>
        <v>3211120</v>
      </c>
    </row>
    <row r="92" spans="1:7" ht="16.5" x14ac:dyDescent="0.15">
      <c r="A92" s="231" t="s">
        <v>380</v>
      </c>
      <c r="B92" s="145">
        <v>20147219</v>
      </c>
      <c r="C92" s="145">
        <v>-1196892</v>
      </c>
      <c r="D92" s="227">
        <f t="shared" ref="D92:D93" si="42">+B92+C92</f>
        <v>18950327</v>
      </c>
      <c r="E92" s="145">
        <v>17114042</v>
      </c>
      <c r="F92" s="145">
        <v>17114042</v>
      </c>
      <c r="G92" s="145">
        <f t="shared" ref="G92:G93" si="43">+D92-E92</f>
        <v>1836285</v>
      </c>
    </row>
    <row r="93" spans="1:7" ht="9.75" customHeight="1" x14ac:dyDescent="0.2">
      <c r="A93" s="232" t="s">
        <v>381</v>
      </c>
      <c r="B93" s="145">
        <v>1113694</v>
      </c>
      <c r="C93" s="145">
        <v>1340041</v>
      </c>
      <c r="D93" s="227">
        <f t="shared" si="42"/>
        <v>2453735</v>
      </c>
      <c r="E93" s="145">
        <v>2438505</v>
      </c>
      <c r="F93" s="145">
        <v>2438505</v>
      </c>
      <c r="G93" s="145">
        <f t="shared" si="43"/>
        <v>15230</v>
      </c>
    </row>
    <row r="94" spans="1:7" ht="9.75" customHeight="1" x14ac:dyDescent="0.2">
      <c r="A94" s="232" t="s">
        <v>382</v>
      </c>
      <c r="B94" s="145">
        <v>1737</v>
      </c>
      <c r="C94" s="145">
        <v>43168</v>
      </c>
      <c r="D94" s="227">
        <f t="shared" ref="D94:D100" si="44">+B94+C94</f>
        <v>44905</v>
      </c>
      <c r="E94" s="145">
        <v>27105</v>
      </c>
      <c r="F94" s="145">
        <v>27105</v>
      </c>
      <c r="G94" s="145">
        <f>+D94-E94</f>
        <v>17800</v>
      </c>
    </row>
    <row r="95" spans="1:7" ht="9.75" customHeight="1" x14ac:dyDescent="0.2">
      <c r="A95" s="232" t="s">
        <v>383</v>
      </c>
      <c r="B95" s="145">
        <v>3984460</v>
      </c>
      <c r="C95" s="145">
        <v>477442</v>
      </c>
      <c r="D95" s="227">
        <f t="shared" si="44"/>
        <v>4461902</v>
      </c>
      <c r="E95" s="145">
        <v>4211994</v>
      </c>
      <c r="F95" s="145">
        <v>4211994</v>
      </c>
      <c r="G95" s="145">
        <f t="shared" ref="G95:G100" si="45">+D95-E95</f>
        <v>249908</v>
      </c>
    </row>
    <row r="96" spans="1:7" ht="10.5" customHeight="1" x14ac:dyDescent="0.2">
      <c r="A96" s="232" t="s">
        <v>384</v>
      </c>
      <c r="B96" s="145">
        <v>5875918</v>
      </c>
      <c r="C96" s="145">
        <v>-808253</v>
      </c>
      <c r="D96" s="227">
        <f t="shared" si="44"/>
        <v>5067665</v>
      </c>
      <c r="E96" s="145">
        <v>4262124</v>
      </c>
      <c r="F96" s="145">
        <v>4262124</v>
      </c>
      <c r="G96" s="145">
        <f t="shared" si="45"/>
        <v>805541</v>
      </c>
    </row>
    <row r="97" spans="1:7" ht="9.75" customHeight="1" x14ac:dyDescent="0.2">
      <c r="A97" s="232" t="s">
        <v>385</v>
      </c>
      <c r="B97" s="145">
        <v>2210502</v>
      </c>
      <c r="C97" s="145">
        <v>11416</v>
      </c>
      <c r="D97" s="227">
        <f t="shared" si="44"/>
        <v>2221918</v>
      </c>
      <c r="E97" s="145">
        <v>2000464</v>
      </c>
      <c r="F97" s="145">
        <v>2000464</v>
      </c>
      <c r="G97" s="145">
        <f t="shared" si="45"/>
        <v>221454</v>
      </c>
    </row>
    <row r="98" spans="1:7" ht="16.5" x14ac:dyDescent="0.2">
      <c r="A98" s="232" t="s">
        <v>386</v>
      </c>
      <c r="B98" s="145">
        <v>920750</v>
      </c>
      <c r="C98" s="145">
        <v>-591492</v>
      </c>
      <c r="D98" s="227">
        <f t="shared" si="44"/>
        <v>329258</v>
      </c>
      <c r="E98" s="145">
        <v>329258</v>
      </c>
      <c r="F98" s="145">
        <v>329258</v>
      </c>
      <c r="G98" s="145">
        <f t="shared" si="45"/>
        <v>0</v>
      </c>
    </row>
    <row r="99" spans="1:7" ht="8.25" customHeight="1" x14ac:dyDescent="0.2">
      <c r="A99" s="232" t="s">
        <v>387</v>
      </c>
      <c r="B99" s="145">
        <v>0</v>
      </c>
      <c r="C99" s="145">
        <v>3603</v>
      </c>
      <c r="D99" s="225">
        <f t="shared" si="44"/>
        <v>3603</v>
      </c>
      <c r="E99" s="145">
        <v>3603</v>
      </c>
      <c r="F99" s="145">
        <v>3603</v>
      </c>
      <c r="G99" s="145">
        <f t="shared" si="45"/>
        <v>0</v>
      </c>
    </row>
    <row r="100" spans="1:7" ht="9.75" customHeight="1" x14ac:dyDescent="0.2">
      <c r="A100" s="232" t="s">
        <v>388</v>
      </c>
      <c r="B100" s="145">
        <v>2642383</v>
      </c>
      <c r="C100" s="145">
        <v>-1264375</v>
      </c>
      <c r="D100" s="227">
        <f t="shared" si="44"/>
        <v>1378008</v>
      </c>
      <c r="E100" s="145">
        <v>1313106</v>
      </c>
      <c r="F100" s="145">
        <v>1313106</v>
      </c>
      <c r="G100" s="240">
        <f t="shared" si="45"/>
        <v>64902</v>
      </c>
    </row>
    <row r="101" spans="1:7" s="199" customFormat="1" ht="9.75" customHeight="1" x14ac:dyDescent="0.2">
      <c r="A101" s="230" t="s">
        <v>389</v>
      </c>
      <c r="B101" s="229">
        <f>B102+B103+B104+B105+B106+B107+B108+B109+B110</f>
        <v>41763402</v>
      </c>
      <c r="C101" s="229">
        <f>C102+C103+C104+C105+C106+C107+C108+C109+C110</f>
        <v>18089793</v>
      </c>
      <c r="D101" s="242">
        <f t="shared" ref="D101:G101" si="46">D102+D103+D104+D105+D106+D107+D108+D109+D110</f>
        <v>59853195</v>
      </c>
      <c r="E101" s="246">
        <f>E102+E103+E104+E105+E106+E107+E108+E109+E110</f>
        <v>58240025</v>
      </c>
      <c r="F101" s="229">
        <f>F102+F103+F104+F105+F106+F107+F108+F109+F110</f>
        <v>58232457</v>
      </c>
      <c r="G101" s="242">
        <f t="shared" si="46"/>
        <v>1613170</v>
      </c>
    </row>
    <row r="102" spans="1:7" ht="9" customHeight="1" x14ac:dyDescent="0.2">
      <c r="A102" s="232" t="s">
        <v>390</v>
      </c>
      <c r="B102" s="145">
        <v>14865957</v>
      </c>
      <c r="C102" s="145">
        <v>-2455769</v>
      </c>
      <c r="D102" s="240">
        <f t="shared" ref="D102" si="47">+B102+C102</f>
        <v>12410188</v>
      </c>
      <c r="E102" s="145">
        <v>12410188</v>
      </c>
      <c r="F102" s="145">
        <v>12402620</v>
      </c>
      <c r="G102" s="240">
        <f t="shared" ref="G102" si="48">+D102-E102</f>
        <v>0</v>
      </c>
    </row>
    <row r="103" spans="1:7" ht="9" customHeight="1" x14ac:dyDescent="0.2">
      <c r="A103" s="232" t="s">
        <v>391</v>
      </c>
      <c r="B103" s="145">
        <v>1921346</v>
      </c>
      <c r="C103" s="145">
        <v>785725</v>
      </c>
      <c r="D103" s="240">
        <f t="shared" ref="D103:D110" si="49">+B103+C103</f>
        <v>2707071</v>
      </c>
      <c r="E103" s="145">
        <v>2707071</v>
      </c>
      <c r="F103" s="145">
        <v>2707071</v>
      </c>
      <c r="G103" s="240">
        <f t="shared" ref="G103:G110" si="50">+D103-E103</f>
        <v>0</v>
      </c>
    </row>
    <row r="104" spans="1:7" ht="9.75" customHeight="1" x14ac:dyDescent="0.2">
      <c r="A104" s="232" t="s">
        <v>392</v>
      </c>
      <c r="B104" s="145">
        <v>10474472</v>
      </c>
      <c r="C104" s="145">
        <v>-1233709</v>
      </c>
      <c r="D104" s="240">
        <f t="shared" si="49"/>
        <v>9240763</v>
      </c>
      <c r="E104" s="145">
        <v>8794198</v>
      </c>
      <c r="F104" s="145">
        <v>8794198</v>
      </c>
      <c r="G104" s="240">
        <f t="shared" si="50"/>
        <v>446565</v>
      </c>
    </row>
    <row r="105" spans="1:7" ht="11.25" customHeight="1" x14ac:dyDescent="0.2">
      <c r="A105" s="232" t="s">
        <v>393</v>
      </c>
      <c r="B105" s="145">
        <v>1778332</v>
      </c>
      <c r="C105" s="145">
        <v>-314734</v>
      </c>
      <c r="D105" s="240">
        <f t="shared" si="49"/>
        <v>1463598</v>
      </c>
      <c r="E105" s="145">
        <v>1463495</v>
      </c>
      <c r="F105" s="145">
        <v>1463495</v>
      </c>
      <c r="G105" s="240">
        <f t="shared" si="50"/>
        <v>103</v>
      </c>
    </row>
    <row r="106" spans="1:7" ht="15.75" customHeight="1" x14ac:dyDescent="0.2">
      <c r="A106" s="232" t="s">
        <v>394</v>
      </c>
      <c r="B106" s="145">
        <v>7605194</v>
      </c>
      <c r="C106" s="145">
        <v>16318388</v>
      </c>
      <c r="D106" s="240">
        <f t="shared" si="49"/>
        <v>23923582</v>
      </c>
      <c r="E106" s="145">
        <v>23844892</v>
      </c>
      <c r="F106" s="145">
        <v>23844892</v>
      </c>
      <c r="G106" s="240">
        <f t="shared" si="50"/>
        <v>78690</v>
      </c>
    </row>
    <row r="107" spans="1:7" ht="10.5" customHeight="1" x14ac:dyDescent="0.2">
      <c r="A107" s="232" t="s">
        <v>395</v>
      </c>
      <c r="B107" s="145">
        <v>2137328</v>
      </c>
      <c r="C107" s="145">
        <v>2104682</v>
      </c>
      <c r="D107" s="240">
        <f t="shared" si="49"/>
        <v>4242010</v>
      </c>
      <c r="E107" s="145">
        <v>4242010</v>
      </c>
      <c r="F107" s="145">
        <v>4242010</v>
      </c>
      <c r="G107" s="240">
        <f t="shared" si="50"/>
        <v>0</v>
      </c>
    </row>
    <row r="108" spans="1:7" ht="10.5" customHeight="1" x14ac:dyDescent="0.2">
      <c r="A108" s="232" t="s">
        <v>396</v>
      </c>
      <c r="B108" s="145">
        <v>533107</v>
      </c>
      <c r="C108" s="145">
        <v>2008748</v>
      </c>
      <c r="D108" s="240">
        <f t="shared" si="49"/>
        <v>2541855</v>
      </c>
      <c r="E108" s="145">
        <v>1624176</v>
      </c>
      <c r="F108" s="145">
        <v>1624176</v>
      </c>
      <c r="G108" s="240">
        <f t="shared" si="50"/>
        <v>917679</v>
      </c>
    </row>
    <row r="109" spans="1:7" ht="8.25" customHeight="1" x14ac:dyDescent="0.2">
      <c r="A109" s="232" t="s">
        <v>397</v>
      </c>
      <c r="B109" s="145">
        <v>2348127</v>
      </c>
      <c r="C109" s="145">
        <v>870811</v>
      </c>
      <c r="D109" s="227">
        <f t="shared" si="49"/>
        <v>3218938</v>
      </c>
      <c r="E109" s="145">
        <v>3118325</v>
      </c>
      <c r="F109" s="145">
        <v>3118325</v>
      </c>
      <c r="G109" s="227">
        <f t="shared" si="50"/>
        <v>100613</v>
      </c>
    </row>
    <row r="110" spans="1:7" ht="10.5" customHeight="1" x14ac:dyDescent="0.2">
      <c r="A110" s="232" t="s">
        <v>398</v>
      </c>
      <c r="B110" s="145">
        <v>99539</v>
      </c>
      <c r="C110" s="145">
        <v>5651</v>
      </c>
      <c r="D110" s="227">
        <f t="shared" si="49"/>
        <v>105190</v>
      </c>
      <c r="E110" s="145">
        <v>35670</v>
      </c>
      <c r="F110" s="145">
        <v>35670</v>
      </c>
      <c r="G110" s="227">
        <f t="shared" si="50"/>
        <v>69520</v>
      </c>
    </row>
    <row r="111" spans="1:7" s="199" customFormat="1" ht="16.5" x14ac:dyDescent="0.2">
      <c r="A111" s="230" t="s">
        <v>399</v>
      </c>
      <c r="B111" s="196">
        <f>B112+B113+B114+B115+B116+B117+B118+B119+B120</f>
        <v>0</v>
      </c>
      <c r="C111" s="229">
        <f>C112+C113+C114+C115+C116+C117+C118+C119+C120</f>
        <v>575191</v>
      </c>
      <c r="D111" s="242">
        <f>D112+D113+D114+D115+D116+D117+D118+D119+D120</f>
        <v>575191</v>
      </c>
      <c r="E111" s="246">
        <f t="shared" ref="E111:G111" si="51">E112+E113+E114+E115+E116+E117+E118+E119+E120</f>
        <v>469078</v>
      </c>
      <c r="F111" s="229">
        <f t="shared" si="51"/>
        <v>210981</v>
      </c>
      <c r="G111" s="242">
        <f t="shared" si="51"/>
        <v>106113</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575191</v>
      </c>
      <c r="D115" s="227">
        <f>+B115+C115</f>
        <v>575191</v>
      </c>
      <c r="E115" s="145">
        <v>469078</v>
      </c>
      <c r="F115" s="145">
        <v>210981</v>
      </c>
      <c r="G115" s="227">
        <f>+D115-E115</f>
        <v>106113</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4349917</v>
      </c>
      <c r="D121" s="242">
        <f t="shared" ref="D121:G121" si="56">D122+D123+D124+D125+D126+D127+D128+D129+D130</f>
        <v>4349917</v>
      </c>
      <c r="E121" s="246">
        <f t="shared" si="56"/>
        <v>3161676</v>
      </c>
      <c r="F121" s="229">
        <f t="shared" si="56"/>
        <v>3161676</v>
      </c>
      <c r="G121" s="242">
        <f t="shared" si="56"/>
        <v>1188241</v>
      </c>
    </row>
    <row r="122" spans="1:7" ht="9" customHeight="1" x14ac:dyDescent="0.2">
      <c r="A122" s="232" t="s">
        <v>410</v>
      </c>
      <c r="B122" s="145">
        <v>0</v>
      </c>
      <c r="C122" s="145">
        <v>1286844</v>
      </c>
      <c r="D122" s="227">
        <f t="shared" ref="D122" si="57">+B122+C122</f>
        <v>1286844</v>
      </c>
      <c r="E122" s="145">
        <v>1209001</v>
      </c>
      <c r="F122" s="145">
        <v>1209001</v>
      </c>
      <c r="G122" s="227">
        <f t="shared" ref="G122" si="58">+D122-E122</f>
        <v>77843</v>
      </c>
    </row>
    <row r="123" spans="1:7" ht="9" customHeight="1" x14ac:dyDescent="0.2">
      <c r="A123" s="232" t="s">
        <v>411</v>
      </c>
      <c r="B123" s="145">
        <v>0</v>
      </c>
      <c r="C123" s="145">
        <v>485848</v>
      </c>
      <c r="D123" s="227">
        <f t="shared" ref="D123:D130" si="59">+B123+C123</f>
        <v>485848</v>
      </c>
      <c r="E123" s="145">
        <v>485848</v>
      </c>
      <c r="F123" s="145">
        <v>485848</v>
      </c>
      <c r="G123" s="227">
        <f t="shared" ref="G123:G130" si="60">+D123-E123</f>
        <v>0</v>
      </c>
    </row>
    <row r="124" spans="1:7" ht="9" customHeight="1" x14ac:dyDescent="0.2">
      <c r="A124" s="232" t="s">
        <v>412</v>
      </c>
      <c r="B124" s="241">
        <v>0</v>
      </c>
      <c r="C124" s="145">
        <v>2139131</v>
      </c>
      <c r="D124" s="227">
        <f t="shared" si="59"/>
        <v>2139131</v>
      </c>
      <c r="E124" s="145">
        <v>1081449</v>
      </c>
      <c r="F124" s="145">
        <v>1081449</v>
      </c>
      <c r="G124" s="227">
        <f t="shared" si="60"/>
        <v>1057682</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364440</v>
      </c>
      <c r="D127" s="227">
        <f t="shared" si="59"/>
        <v>364440</v>
      </c>
      <c r="E127" s="145">
        <v>361724</v>
      </c>
      <c r="F127" s="145">
        <v>361724</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53654</v>
      </c>
      <c r="D130" s="227">
        <f t="shared" si="59"/>
        <v>53654</v>
      </c>
      <c r="E130" s="145">
        <v>23654</v>
      </c>
      <c r="F130" s="145">
        <v>23654</v>
      </c>
      <c r="G130" s="227">
        <f t="shared" si="60"/>
        <v>30000</v>
      </c>
    </row>
    <row r="131" spans="1:7" s="199" customFormat="1" ht="8.25" customHeight="1" x14ac:dyDescent="0.2">
      <c r="A131" s="230" t="s">
        <v>419</v>
      </c>
      <c r="B131" s="196">
        <f>B132+B133+B134</f>
        <v>0</v>
      </c>
      <c r="C131" s="229">
        <f>C132+C133+C134</f>
        <v>22123338</v>
      </c>
      <c r="D131" s="242">
        <f t="shared" ref="D131:F131" si="61">D132+D133+D134</f>
        <v>22123338</v>
      </c>
      <c r="E131" s="246">
        <f t="shared" si="61"/>
        <v>18538268</v>
      </c>
      <c r="F131" s="229">
        <f t="shared" si="61"/>
        <v>17157543</v>
      </c>
      <c r="G131" s="242">
        <f>G132+G133+G134</f>
        <v>3585070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22123338</v>
      </c>
      <c r="D133" s="227">
        <f t="shared" ref="D133:D134" si="64">+B133+C133</f>
        <v>22123338</v>
      </c>
      <c r="E133" s="145">
        <v>18538268</v>
      </c>
      <c r="F133" s="145">
        <v>17157543</v>
      </c>
      <c r="G133" s="227">
        <f>+D133-E133</f>
        <v>3585070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0</v>
      </c>
      <c r="C135" s="242">
        <f t="shared" ref="C135:G135" si="66">C136+C137+C138+C139+C140+C142+C143</f>
        <v>0</v>
      </c>
      <c r="D135" s="242">
        <f t="shared" si="66"/>
        <v>0</v>
      </c>
      <c r="E135" s="248">
        <f t="shared" si="66"/>
        <v>0</v>
      </c>
      <c r="F135" s="242">
        <f t="shared" si="66"/>
        <v>0</v>
      </c>
      <c r="G135" s="242">
        <f t="shared" si="66"/>
        <v>0</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0</v>
      </c>
      <c r="C143" s="145">
        <v>0</v>
      </c>
      <c r="D143" s="145">
        <f t="shared" si="69"/>
        <v>0</v>
      </c>
      <c r="E143" s="249">
        <v>0</v>
      </c>
      <c r="F143" s="145">
        <v>0</v>
      </c>
      <c r="G143" s="145">
        <f t="shared" si="70"/>
        <v>0</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868378024</v>
      </c>
      <c r="C156" s="254">
        <f>C7+C82</f>
        <v>147292091</v>
      </c>
      <c r="D156" s="254">
        <f>D7+D82</f>
        <v>1015670115</v>
      </c>
      <c r="E156" s="255">
        <f t="shared" ref="E156:G156" si="81">E7+E82</f>
        <v>981784058</v>
      </c>
      <c r="F156" s="254">
        <f>F7+F82</f>
        <v>962617165</v>
      </c>
      <c r="G156" s="110">
        <f t="shared" si="81"/>
        <v>33886057</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77"/>
      <c r="D163" s="377"/>
    </row>
    <row r="164" spans="1:7" x14ac:dyDescent="0.2">
      <c r="C164" s="378"/>
      <c r="D164" s="378"/>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D16" sqref="D1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9" t="s">
        <v>130</v>
      </c>
      <c r="B1" s="390"/>
      <c r="C1" s="390"/>
      <c r="D1" s="390"/>
      <c r="E1" s="390"/>
      <c r="F1" s="390"/>
      <c r="G1" s="391"/>
    </row>
    <row r="2" spans="1:7" ht="9.75" customHeight="1" x14ac:dyDescent="0.2">
      <c r="A2" s="392" t="s">
        <v>148</v>
      </c>
      <c r="B2" s="393"/>
      <c r="C2" s="393"/>
      <c r="D2" s="393"/>
      <c r="E2" s="393"/>
      <c r="F2" s="393"/>
      <c r="G2" s="394"/>
    </row>
    <row r="3" spans="1:7" ht="9" customHeight="1" x14ac:dyDescent="0.2">
      <c r="A3" s="395" t="s">
        <v>340</v>
      </c>
      <c r="B3" s="369"/>
      <c r="C3" s="369"/>
      <c r="D3" s="369"/>
      <c r="E3" s="369"/>
      <c r="F3" s="369"/>
      <c r="G3" s="396"/>
    </row>
    <row r="4" spans="1:7" ht="9.75" customHeight="1" x14ac:dyDescent="0.2">
      <c r="A4" s="395" t="s">
        <v>452</v>
      </c>
      <c r="B4" s="369"/>
      <c r="C4" s="369"/>
      <c r="D4" s="369"/>
      <c r="E4" s="369"/>
      <c r="F4" s="369"/>
      <c r="G4" s="396"/>
    </row>
    <row r="5" spans="1:7" ht="9.75" customHeight="1" x14ac:dyDescent="0.2">
      <c r="A5" s="395" t="s">
        <v>166</v>
      </c>
      <c r="B5" s="369"/>
      <c r="C5" s="369"/>
      <c r="D5" s="369"/>
      <c r="E5" s="369"/>
      <c r="F5" s="369"/>
      <c r="G5" s="396"/>
    </row>
    <row r="6" spans="1:7" ht="9" customHeight="1" x14ac:dyDescent="0.2">
      <c r="A6" s="386" t="s">
        <v>50</v>
      </c>
      <c r="B6" s="388" t="s">
        <v>354</v>
      </c>
      <c r="C6" s="388"/>
      <c r="D6" s="388"/>
      <c r="E6" s="388"/>
      <c r="F6" s="388"/>
      <c r="G6" s="375" t="s">
        <v>357</v>
      </c>
    </row>
    <row r="7" spans="1:7" ht="16.149999999999999" customHeight="1" x14ac:dyDescent="0.2">
      <c r="A7" s="387"/>
      <c r="B7" s="168" t="s">
        <v>355</v>
      </c>
      <c r="C7" s="169" t="s">
        <v>129</v>
      </c>
      <c r="D7" s="170" t="s">
        <v>356</v>
      </c>
      <c r="E7" s="170" t="s">
        <v>106</v>
      </c>
      <c r="F7" s="170" t="s">
        <v>108</v>
      </c>
      <c r="G7" s="385"/>
    </row>
    <row r="8" spans="1:7" ht="16.899999999999999" customHeight="1" x14ac:dyDescent="0.2">
      <c r="A8" s="112" t="s">
        <v>150</v>
      </c>
      <c r="B8" s="113">
        <f>B9+B10+B11+B12+B13+B14+B15+B16</f>
        <v>60000000</v>
      </c>
      <c r="C8" s="113">
        <f>C9+C10+C11+C12+C13+C14+C15+C16</f>
        <v>49815819</v>
      </c>
      <c r="D8" s="113">
        <f t="shared" ref="D8:G8" si="0">D9+D10+D11+D12+D13+D14+D15+D16</f>
        <v>109815819</v>
      </c>
      <c r="E8" s="113">
        <f t="shared" si="0"/>
        <v>89161565</v>
      </c>
      <c r="F8" s="113">
        <f>F9+F10+F11+F12+F13+F14+F15+F16</f>
        <v>88490366</v>
      </c>
      <c r="G8" s="113">
        <f t="shared" si="0"/>
        <v>20654254</v>
      </c>
    </row>
    <row r="9" spans="1:7" x14ac:dyDescent="0.15">
      <c r="A9" s="147" t="s">
        <v>130</v>
      </c>
      <c r="B9" s="151">
        <v>60000000</v>
      </c>
      <c r="C9" s="146">
        <v>49815819</v>
      </c>
      <c r="D9" s="141">
        <v>109815819</v>
      </c>
      <c r="E9" s="141">
        <v>89161565</v>
      </c>
      <c r="F9" s="141">
        <v>88490366</v>
      </c>
      <c r="G9" s="150">
        <f>D9-E9</f>
        <v>20654254</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808378024</v>
      </c>
      <c r="C17" s="115">
        <f t="shared" ref="C17:G17" si="1">C18+C19+C20+C21+C22+C23+C24+C25</f>
        <v>97476272</v>
      </c>
      <c r="D17" s="115">
        <f t="shared" si="1"/>
        <v>905854296</v>
      </c>
      <c r="E17" s="115">
        <f t="shared" si="1"/>
        <v>892622494</v>
      </c>
      <c r="F17" s="115">
        <f t="shared" si="1"/>
        <v>874126799</v>
      </c>
      <c r="G17" s="115">
        <f t="shared" si="1"/>
        <v>13231802</v>
      </c>
    </row>
    <row r="18" spans="1:7" x14ac:dyDescent="0.2">
      <c r="A18" s="149" t="s">
        <v>130</v>
      </c>
      <c r="B18" s="116">
        <v>808378024</v>
      </c>
      <c r="C18" s="117">
        <v>97476272</v>
      </c>
      <c r="D18" s="118">
        <v>905854296</v>
      </c>
      <c r="E18" s="118">
        <v>892622494</v>
      </c>
      <c r="F18" s="118">
        <v>874126799</v>
      </c>
      <c r="G18" s="116">
        <f>D18-E18</f>
        <v>13231802</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868378024</v>
      </c>
      <c r="C26" s="120">
        <f t="shared" ref="C26:F26" si="2">C8+C17</f>
        <v>147292091</v>
      </c>
      <c r="D26" s="120">
        <f t="shared" si="2"/>
        <v>1015670115</v>
      </c>
      <c r="E26" s="120">
        <f t="shared" si="2"/>
        <v>981784059</v>
      </c>
      <c r="F26" s="120">
        <f t="shared" si="2"/>
        <v>962617165</v>
      </c>
      <c r="G26" s="121">
        <f>G8+G17</f>
        <v>33886056</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tabSelected="1" zoomScale="140" zoomScaleNormal="140" workbookViewId="0">
      <selection activeCell="D16" sqref="D1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400" t="s">
        <v>148</v>
      </c>
      <c r="B2" s="401"/>
      <c r="C2" s="401"/>
      <c r="D2" s="401"/>
      <c r="E2" s="401"/>
      <c r="F2" s="401"/>
      <c r="G2" s="402"/>
    </row>
    <row r="3" spans="1:7" ht="10.15" customHeight="1" x14ac:dyDescent="0.2">
      <c r="A3" s="400" t="s">
        <v>358</v>
      </c>
      <c r="B3" s="401"/>
      <c r="C3" s="401"/>
      <c r="D3" s="401"/>
      <c r="E3" s="401"/>
      <c r="F3" s="401"/>
      <c r="G3" s="402"/>
    </row>
    <row r="4" spans="1:7" ht="10.15" customHeight="1" x14ac:dyDescent="0.2">
      <c r="A4" s="400" t="s">
        <v>451</v>
      </c>
      <c r="B4" s="401"/>
      <c r="C4" s="401"/>
      <c r="D4" s="401"/>
      <c r="E4" s="401"/>
      <c r="F4" s="401"/>
      <c r="G4" s="402"/>
    </row>
    <row r="5" spans="1:7" ht="10.15" customHeight="1" x14ac:dyDescent="0.2">
      <c r="A5" s="400" t="s">
        <v>375</v>
      </c>
      <c r="B5" s="403"/>
      <c r="C5" s="403"/>
      <c r="D5" s="403"/>
      <c r="E5" s="403"/>
      <c r="F5" s="403"/>
      <c r="G5" s="402"/>
    </row>
    <row r="6" spans="1:7" ht="10.15" customHeight="1" x14ac:dyDescent="0.2">
      <c r="A6" s="375" t="s">
        <v>50</v>
      </c>
      <c r="B6" s="388" t="s">
        <v>354</v>
      </c>
      <c r="C6" s="388"/>
      <c r="D6" s="388"/>
      <c r="E6" s="388"/>
      <c r="F6" s="388"/>
      <c r="G6" s="398" t="s">
        <v>357</v>
      </c>
    </row>
    <row r="7" spans="1:7" ht="16.899999999999999" customHeight="1" x14ac:dyDescent="0.2">
      <c r="A7" s="397"/>
      <c r="B7" s="169" t="s">
        <v>355</v>
      </c>
      <c r="C7" s="169" t="s">
        <v>129</v>
      </c>
      <c r="D7" s="169" t="s">
        <v>356</v>
      </c>
      <c r="E7" s="169" t="s">
        <v>106</v>
      </c>
      <c r="F7" s="153" t="s">
        <v>108</v>
      </c>
      <c r="G7" s="399"/>
    </row>
    <row r="8" spans="1:7" ht="10.5" customHeight="1" x14ac:dyDescent="0.2">
      <c r="A8" s="122" t="s">
        <v>15</v>
      </c>
      <c r="B8" s="123">
        <f>B9+B18+B26+B33</f>
        <v>60000000</v>
      </c>
      <c r="C8" s="123">
        <f t="shared" ref="C8:G8" si="0">C9+C18+C26+C33</f>
        <v>49815819</v>
      </c>
      <c r="D8" s="123">
        <f>D9+D18+D26+D33</f>
        <v>109815819</v>
      </c>
      <c r="E8" s="123">
        <f t="shared" si="0"/>
        <v>89161565</v>
      </c>
      <c r="F8" s="123">
        <f t="shared" si="0"/>
        <v>88490366</v>
      </c>
      <c r="G8" s="124">
        <f t="shared" si="0"/>
        <v>20654254</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49815819</v>
      </c>
      <c r="D18" s="128">
        <f t="shared" si="4"/>
        <v>109815819</v>
      </c>
      <c r="E18" s="128">
        <f t="shared" si="4"/>
        <v>89161565</v>
      </c>
      <c r="F18" s="128">
        <f t="shared" si="4"/>
        <v>88490366</v>
      </c>
      <c r="G18" s="129">
        <f t="shared" si="4"/>
        <v>20654254</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49815819</v>
      </c>
      <c r="D23" s="126">
        <v>109815819</v>
      </c>
      <c r="E23" s="126">
        <v>89161565</v>
      </c>
      <c r="F23" s="126">
        <v>88490366</v>
      </c>
      <c r="G23" s="127">
        <f>D23-E23</f>
        <v>20654254</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808378024</v>
      </c>
      <c r="C38" s="130">
        <f t="shared" ref="C38:G38" si="8">C39+C48+C56+C66</f>
        <v>97476272</v>
      </c>
      <c r="D38" s="130">
        <f t="shared" si="8"/>
        <v>905854296</v>
      </c>
      <c r="E38" s="130">
        <f t="shared" si="8"/>
        <v>892622494</v>
      </c>
      <c r="F38" s="130">
        <f t="shared" si="8"/>
        <v>874126799</v>
      </c>
      <c r="G38" s="131">
        <f t="shared" si="8"/>
        <v>13231802</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808378024</v>
      </c>
      <c r="C48" s="221">
        <f>C49+C50+C51+C52+C53+C54+C55</f>
        <v>97476272</v>
      </c>
      <c r="D48" s="221">
        <f t="shared" ref="D48:G48" si="12">D49+D50+D51+D52+D53+D54+D55</f>
        <v>905854296</v>
      </c>
      <c r="E48" s="221">
        <f t="shared" si="12"/>
        <v>892622494</v>
      </c>
      <c r="F48" s="221">
        <f t="shared" si="12"/>
        <v>874126799</v>
      </c>
      <c r="G48" s="224">
        <f t="shared" si="12"/>
        <v>13231802</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808378024</v>
      </c>
      <c r="C53" s="210">
        <v>97476272</v>
      </c>
      <c r="D53" s="126">
        <v>905854296</v>
      </c>
      <c r="E53" s="211">
        <v>892622494</v>
      </c>
      <c r="F53" s="211">
        <v>874126799</v>
      </c>
      <c r="G53" s="212">
        <f>D53-E53</f>
        <v>13231802</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868378024</v>
      </c>
      <c r="C71" s="135">
        <f t="shared" ref="C71:G71" si="16">C8+C38</f>
        <v>147292091</v>
      </c>
      <c r="D71" s="135">
        <f t="shared" si="16"/>
        <v>1015670115</v>
      </c>
      <c r="E71" s="135">
        <f t="shared" si="16"/>
        <v>981784059</v>
      </c>
      <c r="F71" s="135">
        <f t="shared" si="16"/>
        <v>962617165</v>
      </c>
      <c r="G71" s="136">
        <f t="shared" si="16"/>
        <v>33886056</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zoomScale="130" zoomScaleNormal="130" workbookViewId="0">
      <selection activeCell="F23" sqref="F23"/>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8" t="s">
        <v>130</v>
      </c>
      <c r="B1" s="409"/>
      <c r="C1" s="409"/>
      <c r="D1" s="409"/>
      <c r="E1" s="409"/>
      <c r="F1" s="409"/>
      <c r="G1" s="410"/>
    </row>
    <row r="2" spans="1:8" ht="12" customHeight="1" x14ac:dyDescent="0.2">
      <c r="A2" s="411" t="s">
        <v>148</v>
      </c>
      <c r="B2" s="412"/>
      <c r="C2" s="412"/>
      <c r="D2" s="412"/>
      <c r="E2" s="412"/>
      <c r="F2" s="412"/>
      <c r="G2" s="413"/>
    </row>
    <row r="3" spans="1:8" ht="12" customHeight="1" x14ac:dyDescent="0.2">
      <c r="A3" s="411" t="s">
        <v>177</v>
      </c>
      <c r="B3" s="412"/>
      <c r="C3" s="412"/>
      <c r="D3" s="412"/>
      <c r="E3" s="412"/>
      <c r="F3" s="412"/>
      <c r="G3" s="413"/>
    </row>
    <row r="4" spans="1:8" ht="12" customHeight="1" x14ac:dyDescent="0.2">
      <c r="A4" s="411" t="s">
        <v>453</v>
      </c>
      <c r="B4" s="412"/>
      <c r="C4" s="412"/>
      <c r="D4" s="412"/>
      <c r="E4" s="412"/>
      <c r="F4" s="412"/>
      <c r="G4" s="413"/>
    </row>
    <row r="5" spans="1:8" ht="12" customHeight="1" x14ac:dyDescent="0.2">
      <c r="A5" s="414" t="s">
        <v>166</v>
      </c>
      <c r="B5" s="415"/>
      <c r="C5" s="415"/>
      <c r="D5" s="415"/>
      <c r="E5" s="415"/>
      <c r="F5" s="415"/>
      <c r="G5" s="416"/>
    </row>
    <row r="6" spans="1:8" ht="10.5" customHeight="1" x14ac:dyDescent="0.2">
      <c r="A6" s="404" t="s">
        <v>50</v>
      </c>
      <c r="B6" s="406" t="s">
        <v>354</v>
      </c>
      <c r="C6" s="407"/>
      <c r="D6" s="407"/>
      <c r="E6" s="407"/>
      <c r="F6" s="407"/>
      <c r="G6" s="180"/>
    </row>
    <row r="7" spans="1:8" ht="22.5" customHeight="1" x14ac:dyDescent="0.2">
      <c r="A7" s="405"/>
      <c r="B7" s="181" t="s">
        <v>355</v>
      </c>
      <c r="C7" s="181" t="s">
        <v>129</v>
      </c>
      <c r="D7" s="181" t="s">
        <v>356</v>
      </c>
      <c r="E7" s="181" t="s">
        <v>106</v>
      </c>
      <c r="F7" s="181" t="s">
        <v>108</v>
      </c>
      <c r="G7" s="182" t="s">
        <v>357</v>
      </c>
    </row>
    <row r="8" spans="1:8" s="253" customFormat="1" ht="17.25" customHeight="1" x14ac:dyDescent="0.2">
      <c r="A8" s="171" t="s">
        <v>341</v>
      </c>
      <c r="B8" s="251">
        <f>+B9+B10+B11+B14+B15+B18</f>
        <v>38010050</v>
      </c>
      <c r="C8" s="266">
        <f t="shared" ref="C8:G8" si="0">+C9+C10+C11+C14+C15+C18</f>
        <v>16317065</v>
      </c>
      <c r="D8" s="251">
        <f t="shared" si="0"/>
        <v>54327115</v>
      </c>
      <c r="E8" s="251">
        <f t="shared" si="0"/>
        <v>45345735</v>
      </c>
      <c r="F8" s="251">
        <f t="shared" si="0"/>
        <v>45026975</v>
      </c>
      <c r="G8" s="251">
        <f t="shared" si="0"/>
        <v>8981380</v>
      </c>
      <c r="H8" s="252"/>
    </row>
    <row r="9" spans="1:8" ht="19.5" customHeight="1" x14ac:dyDescent="0.2">
      <c r="A9" s="178" t="s">
        <v>342</v>
      </c>
      <c r="B9" s="205">
        <v>18244824</v>
      </c>
      <c r="C9" s="205">
        <v>7832191</v>
      </c>
      <c r="D9" s="205">
        <f>B9+C9</f>
        <v>26077015</v>
      </c>
      <c r="E9" s="205">
        <v>21765953</v>
      </c>
      <c r="F9" s="205">
        <v>21612948</v>
      </c>
      <c r="G9" s="200">
        <v>4311062</v>
      </c>
    </row>
    <row r="10" spans="1:8" ht="15.75" customHeight="1" x14ac:dyDescent="0.2">
      <c r="A10" s="177" t="s">
        <v>343</v>
      </c>
      <c r="B10" s="205">
        <v>19765226</v>
      </c>
      <c r="C10" s="205">
        <v>8484874</v>
      </c>
      <c r="D10" s="205">
        <f>B10+C10</f>
        <v>28250100</v>
      </c>
      <c r="E10" s="205">
        <v>23579782</v>
      </c>
      <c r="F10" s="205">
        <v>23414027</v>
      </c>
      <c r="G10" s="200">
        <v>4670318</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729717961</v>
      </c>
      <c r="C19" s="204">
        <f>C20+C21+C22+C25+C26+C29</f>
        <v>54323376</v>
      </c>
      <c r="D19" s="204">
        <f>D20+D21+D22+D25+D26+D29</f>
        <v>784041337</v>
      </c>
      <c r="E19" s="204">
        <f t="shared" ref="E19" si="2">E20+E21+E22+E25+E26+E29</f>
        <v>780513246</v>
      </c>
      <c r="F19" s="204">
        <f>F20+F21+F22+F25+F26+F29</f>
        <v>763663941</v>
      </c>
      <c r="G19" s="206">
        <f>G20+G21+G22+G25+G26+G29</f>
        <v>3528091</v>
      </c>
    </row>
    <row r="20" spans="1:7" ht="18" customHeight="1" x14ac:dyDescent="0.2">
      <c r="A20" s="177" t="s">
        <v>342</v>
      </c>
      <c r="B20" s="205">
        <v>240806927</v>
      </c>
      <c r="C20" s="205">
        <v>17926714</v>
      </c>
      <c r="D20" s="205">
        <f>B20+C20</f>
        <v>258733641</v>
      </c>
      <c r="E20" s="200">
        <v>257569371</v>
      </c>
      <c r="F20" s="200">
        <v>252009101</v>
      </c>
      <c r="G20" s="200">
        <v>1164270</v>
      </c>
    </row>
    <row r="21" spans="1:7" ht="18" customHeight="1" x14ac:dyDescent="0.2">
      <c r="A21" s="177" t="s">
        <v>343</v>
      </c>
      <c r="B21" s="205">
        <v>488911034</v>
      </c>
      <c r="C21" s="198">
        <v>36396662</v>
      </c>
      <c r="D21" s="205">
        <f>B21+C21</f>
        <v>525307696</v>
      </c>
      <c r="E21" s="200">
        <v>522943875</v>
      </c>
      <c r="F21" s="200">
        <v>511654840</v>
      </c>
      <c r="G21" s="200">
        <v>2363821</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767728011</v>
      </c>
      <c r="C30" s="202">
        <f>C8+C19</f>
        <v>70640441</v>
      </c>
      <c r="D30" s="202">
        <f>D8+D19</f>
        <v>838368452</v>
      </c>
      <c r="E30" s="201">
        <f t="shared" ref="E30:F30" si="5">E8+E19</f>
        <v>825858981</v>
      </c>
      <c r="F30" s="201">
        <f t="shared" si="5"/>
        <v>808690916</v>
      </c>
      <c r="G30" s="197">
        <f>G8+G19</f>
        <v>12509471</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2022-01-13T17:11:10Z</cp:lastPrinted>
  <dcterms:created xsi:type="dcterms:W3CDTF">2016-11-15T19:19:05Z</dcterms:created>
  <dcterms:modified xsi:type="dcterms:W3CDTF">2022-01-20T20:13:47Z</dcterms:modified>
</cp:coreProperties>
</file>