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ITIFE\"/>
    </mc:Choice>
  </mc:AlternateContent>
  <xr:revisionPtr revIDLastSave="0" documentId="10_ncr:8100000_{8F974950-09EA-48CB-BADA-E61B7790AD3F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B12" i="8" l="1"/>
  <c r="B11" i="8" s="1"/>
  <c r="C12" i="8"/>
  <c r="C11" i="8" s="1"/>
  <c r="C85" i="8" s="1"/>
  <c r="E12" i="8"/>
  <c r="F12" i="8"/>
  <c r="F11" i="8" s="1"/>
  <c r="F85" i="8" s="1"/>
  <c r="D13" i="8"/>
  <c r="D12" i="8" s="1"/>
  <c r="D14" i="8"/>
  <c r="G14" i="8"/>
  <c r="D15" i="8"/>
  <c r="G15" i="8" s="1"/>
  <c r="D16" i="8"/>
  <c r="G16" i="8"/>
  <c r="D17" i="8"/>
  <c r="G17" i="8" s="1"/>
  <c r="D18" i="8"/>
  <c r="G18" i="8"/>
  <c r="D19" i="8"/>
  <c r="G19" i="8" s="1"/>
  <c r="D20" i="8"/>
  <c r="G20" i="8"/>
  <c r="B22" i="8"/>
  <c r="C22" i="8"/>
  <c r="E22" i="8"/>
  <c r="E11" i="8" s="1"/>
  <c r="E85" i="8" s="1"/>
  <c r="F22" i="8"/>
  <c r="D23" i="8"/>
  <c r="D22" i="8" s="1"/>
  <c r="G22" i="8" s="1"/>
  <c r="G23" i="8"/>
  <c r="D24" i="8"/>
  <c r="G24" i="8" s="1"/>
  <c r="D25" i="8"/>
  <c r="G25" i="8"/>
  <c r="D26" i="8"/>
  <c r="G26" i="8" s="1"/>
  <c r="D27" i="8"/>
  <c r="G27" i="8"/>
  <c r="D28" i="8"/>
  <c r="G28" i="8" s="1"/>
  <c r="D29" i="8"/>
  <c r="G29" i="8"/>
  <c r="B31" i="8"/>
  <c r="C31" i="8"/>
  <c r="E31" i="8"/>
  <c r="F31" i="8"/>
  <c r="D32" i="8"/>
  <c r="D31" i="8" s="1"/>
  <c r="G31" i="8" s="1"/>
  <c r="G32" i="8"/>
  <c r="D33" i="8"/>
  <c r="G33" i="8" s="1"/>
  <c r="D34" i="8"/>
  <c r="G34" i="8"/>
  <c r="D35" i="8"/>
  <c r="G35" i="8" s="1"/>
  <c r="D36" i="8"/>
  <c r="G36" i="8"/>
  <c r="D37" i="8"/>
  <c r="G37" i="8" s="1"/>
  <c r="D38" i="8"/>
  <c r="G38" i="8"/>
  <c r="D39" i="8"/>
  <c r="G39" i="8" s="1"/>
  <c r="D40" i="8"/>
  <c r="G40" i="8"/>
  <c r="B42" i="8"/>
  <c r="C42" i="8"/>
  <c r="E42" i="8"/>
  <c r="F42" i="8"/>
  <c r="D43" i="8"/>
  <c r="D42" i="8" s="1"/>
  <c r="G42" i="8" s="1"/>
  <c r="G43" i="8"/>
  <c r="D44" i="8"/>
  <c r="G44" i="8" s="1"/>
  <c r="D45" i="8"/>
  <c r="G45" i="8"/>
  <c r="D46" i="8"/>
  <c r="G46" i="8" s="1"/>
  <c r="B49" i="8"/>
  <c r="B48" i="8" s="1"/>
  <c r="C49" i="8"/>
  <c r="E49" i="8"/>
  <c r="E48" i="8" s="1"/>
  <c r="F49" i="8"/>
  <c r="F48" i="8" s="1"/>
  <c r="D50" i="8"/>
  <c r="D49" i="8" s="1"/>
  <c r="G50" i="8"/>
  <c r="D51" i="8"/>
  <c r="G51" i="8" s="1"/>
  <c r="D52" i="8"/>
  <c r="G52" i="8"/>
  <c r="D53" i="8"/>
  <c r="G53" i="8" s="1"/>
  <c r="D54" i="8"/>
  <c r="G54" i="8"/>
  <c r="D55" i="8"/>
  <c r="G55" i="8" s="1"/>
  <c r="D56" i="8"/>
  <c r="G56" i="8"/>
  <c r="D57" i="8"/>
  <c r="G57" i="8" s="1"/>
  <c r="B59" i="8"/>
  <c r="C59" i="8"/>
  <c r="C48" i="8" s="1"/>
  <c r="E59" i="8"/>
  <c r="F59" i="8"/>
  <c r="D60" i="8"/>
  <c r="D59" i="8" s="1"/>
  <c r="G59" i="8" s="1"/>
  <c r="D61" i="8"/>
  <c r="G61" i="8"/>
  <c r="D62" i="8"/>
  <c r="G62" i="8" s="1"/>
  <c r="D63" i="8"/>
  <c r="G63" i="8"/>
  <c r="D64" i="8"/>
  <c r="G64" i="8" s="1"/>
  <c r="D65" i="8"/>
  <c r="G65" i="8"/>
  <c r="D66" i="8"/>
  <c r="G66" i="8" s="1"/>
  <c r="B68" i="8"/>
  <c r="C68" i="8"/>
  <c r="E68" i="8"/>
  <c r="F68" i="8"/>
  <c r="D69" i="8"/>
  <c r="D68" i="8" s="1"/>
  <c r="G68" i="8" s="1"/>
  <c r="D70" i="8"/>
  <c r="G70" i="8"/>
  <c r="D71" i="8"/>
  <c r="G71" i="8" s="1"/>
  <c r="D72" i="8"/>
  <c r="G72" i="8"/>
  <c r="D73" i="8"/>
  <c r="G73" i="8" s="1"/>
  <c r="D74" i="8"/>
  <c r="G74" i="8"/>
  <c r="D75" i="8"/>
  <c r="G75" i="8" s="1"/>
  <c r="D76" i="8"/>
  <c r="G76" i="8"/>
  <c r="D77" i="8"/>
  <c r="G77" i="8" s="1"/>
  <c r="B79" i="8"/>
  <c r="C79" i="8"/>
  <c r="E79" i="8"/>
  <c r="F79" i="8"/>
  <c r="D80" i="8"/>
  <c r="D79" i="8" s="1"/>
  <c r="G79" i="8" s="1"/>
  <c r="D81" i="8"/>
  <c r="G81" i="8"/>
  <c r="D82" i="8"/>
  <c r="G82" i="8" s="1"/>
  <c r="D83" i="8"/>
  <c r="G83" i="8"/>
  <c r="D48" i="8" l="1"/>
  <c r="G48" i="8" s="1"/>
  <c r="G49" i="8"/>
  <c r="G12" i="8"/>
  <c r="G11" i="8" s="1"/>
  <c r="G85" i="8" s="1"/>
  <c r="D11" i="8"/>
  <c r="D85" i="8" s="1"/>
  <c r="B85" i="8"/>
  <c r="G80" i="8"/>
  <c r="G69" i="8"/>
  <c r="G60" i="8"/>
  <c r="G13" i="8"/>
  <c r="C9" i="7"/>
  <c r="D9" i="7"/>
  <c r="F9" i="7"/>
  <c r="F29" i="7" s="1"/>
  <c r="G9" i="7"/>
  <c r="E10" i="7"/>
  <c r="E9" i="7" s="1"/>
  <c r="H10" i="7"/>
  <c r="E11" i="7"/>
  <c r="H11" i="7" s="1"/>
  <c r="E12" i="7"/>
  <c r="H12" i="7"/>
  <c r="H13" i="7"/>
  <c r="H14" i="7"/>
  <c r="H15" i="7"/>
  <c r="H16" i="7"/>
  <c r="H17" i="7"/>
  <c r="C19" i="7"/>
  <c r="D19" i="7"/>
  <c r="D29" i="7" s="1"/>
  <c r="F19" i="7"/>
  <c r="G19" i="7"/>
  <c r="E20" i="7"/>
  <c r="H20" i="7" s="1"/>
  <c r="H19" i="7" s="1"/>
  <c r="E21" i="7"/>
  <c r="H21" i="7"/>
  <c r="E22" i="7"/>
  <c r="H22" i="7" s="1"/>
  <c r="H23" i="7"/>
  <c r="H24" i="7"/>
  <c r="H25" i="7"/>
  <c r="H26" i="7"/>
  <c r="H27" i="7"/>
  <c r="H28" i="7"/>
  <c r="C29" i="7"/>
  <c r="G29" i="7"/>
  <c r="H9" i="7" l="1"/>
  <c r="H29" i="7" s="1"/>
  <c r="E19" i="7"/>
  <c r="E29" i="7" s="1"/>
  <c r="D11" i="6"/>
  <c r="D10" i="6" s="1"/>
  <c r="E11" i="6"/>
  <c r="E10" i="6" s="1"/>
  <c r="G11" i="6"/>
  <c r="H11" i="6"/>
  <c r="H10" i="6" s="1"/>
  <c r="F12" i="6"/>
  <c r="F11" i="6" s="1"/>
  <c r="F13" i="6"/>
  <c r="I13" i="6"/>
  <c r="F14" i="6"/>
  <c r="I14" i="6" s="1"/>
  <c r="F15" i="6"/>
  <c r="I15" i="6"/>
  <c r="F16" i="6"/>
  <c r="I16" i="6" s="1"/>
  <c r="F17" i="6"/>
  <c r="I17" i="6"/>
  <c r="F18" i="6"/>
  <c r="I18" i="6" s="1"/>
  <c r="D19" i="6"/>
  <c r="E19" i="6"/>
  <c r="G19" i="6"/>
  <c r="H19" i="6"/>
  <c r="F20" i="6"/>
  <c r="F19" i="6" s="1"/>
  <c r="F21" i="6"/>
  <c r="I21" i="6"/>
  <c r="F22" i="6"/>
  <c r="I22" i="6" s="1"/>
  <c r="F23" i="6"/>
  <c r="I23" i="6"/>
  <c r="F24" i="6"/>
  <c r="I24" i="6" s="1"/>
  <c r="F25" i="6"/>
  <c r="I25" i="6"/>
  <c r="F26" i="6"/>
  <c r="I26" i="6" s="1"/>
  <c r="F27" i="6"/>
  <c r="I27" i="6"/>
  <c r="F28" i="6"/>
  <c r="I28" i="6" s="1"/>
  <c r="D29" i="6"/>
  <c r="E29" i="6"/>
  <c r="G29" i="6"/>
  <c r="H29" i="6"/>
  <c r="F30" i="6"/>
  <c r="F29" i="6" s="1"/>
  <c r="F31" i="6"/>
  <c r="I31" i="6"/>
  <c r="F32" i="6"/>
  <c r="I32" i="6" s="1"/>
  <c r="F33" i="6"/>
  <c r="I33" i="6"/>
  <c r="F34" i="6"/>
  <c r="I34" i="6" s="1"/>
  <c r="F35" i="6"/>
  <c r="I35" i="6"/>
  <c r="F36" i="6"/>
  <c r="I36" i="6" s="1"/>
  <c r="F37" i="6"/>
  <c r="I37" i="6"/>
  <c r="F38" i="6"/>
  <c r="I38" i="6" s="1"/>
  <c r="D39" i="6"/>
  <c r="E39" i="6"/>
  <c r="G39" i="6"/>
  <c r="H39" i="6"/>
  <c r="F40" i="6"/>
  <c r="F39" i="6" s="1"/>
  <c r="F41" i="6"/>
  <c r="I41" i="6"/>
  <c r="F42" i="6"/>
  <c r="I42" i="6" s="1"/>
  <c r="F43" i="6"/>
  <c r="I43" i="6"/>
  <c r="F44" i="6"/>
  <c r="I44" i="6" s="1"/>
  <c r="F45" i="6"/>
  <c r="I45" i="6"/>
  <c r="F46" i="6"/>
  <c r="I46" i="6" s="1"/>
  <c r="F47" i="6"/>
  <c r="I47" i="6"/>
  <c r="F48" i="6"/>
  <c r="I48" i="6" s="1"/>
  <c r="D49" i="6"/>
  <c r="E49" i="6"/>
  <c r="G49" i="6"/>
  <c r="H49" i="6"/>
  <c r="F50" i="6"/>
  <c r="F49" i="6" s="1"/>
  <c r="F51" i="6"/>
  <c r="I51" i="6"/>
  <c r="F52" i="6"/>
  <c r="I52" i="6" s="1"/>
  <c r="F53" i="6"/>
  <c r="I53" i="6"/>
  <c r="F54" i="6"/>
  <c r="I54" i="6" s="1"/>
  <c r="F55" i="6"/>
  <c r="I55" i="6"/>
  <c r="F56" i="6"/>
  <c r="I56" i="6" s="1"/>
  <c r="F57" i="6"/>
  <c r="I57" i="6"/>
  <c r="F58" i="6"/>
  <c r="I58" i="6" s="1"/>
  <c r="D59" i="6"/>
  <c r="E59" i="6"/>
  <c r="G59" i="6"/>
  <c r="H59" i="6"/>
  <c r="F60" i="6"/>
  <c r="F59" i="6" s="1"/>
  <c r="I59" i="6" s="1"/>
  <c r="F61" i="6"/>
  <c r="I61" i="6"/>
  <c r="F62" i="6"/>
  <c r="I62" i="6" s="1"/>
  <c r="D63" i="6"/>
  <c r="E63" i="6"/>
  <c r="G63" i="6"/>
  <c r="H63" i="6"/>
  <c r="F64" i="6"/>
  <c r="F63" i="6" s="1"/>
  <c r="I63" i="6" s="1"/>
  <c r="F65" i="6"/>
  <c r="I65" i="6"/>
  <c r="F66" i="6"/>
  <c r="I66" i="6" s="1"/>
  <c r="F67" i="6"/>
  <c r="I67" i="6"/>
  <c r="F68" i="6"/>
  <c r="I68" i="6"/>
  <c r="F69" i="6"/>
  <c r="I69" i="6"/>
  <c r="F70" i="6"/>
  <c r="I70" i="6"/>
  <c r="F71" i="6"/>
  <c r="I71" i="6"/>
  <c r="D72" i="6"/>
  <c r="E72" i="6"/>
  <c r="G72" i="6"/>
  <c r="G10" i="6" s="1"/>
  <c r="G160" i="6" s="1"/>
  <c r="H72" i="6"/>
  <c r="F73" i="6"/>
  <c r="F72" i="6" s="1"/>
  <c r="I72" i="6" s="1"/>
  <c r="I73" i="6"/>
  <c r="F74" i="6"/>
  <c r="I74" i="6"/>
  <c r="F75" i="6"/>
  <c r="I75" i="6"/>
  <c r="D76" i="6"/>
  <c r="E76" i="6"/>
  <c r="G76" i="6"/>
  <c r="H76" i="6"/>
  <c r="F77" i="6"/>
  <c r="F76" i="6" s="1"/>
  <c r="I76" i="6" s="1"/>
  <c r="I77" i="6"/>
  <c r="F78" i="6"/>
  <c r="I78" i="6" s="1"/>
  <c r="F79" i="6"/>
  <c r="I79" i="6"/>
  <c r="F80" i="6"/>
  <c r="I80" i="6" s="1"/>
  <c r="F81" i="6"/>
  <c r="I81" i="6"/>
  <c r="F82" i="6"/>
  <c r="I82" i="6" s="1"/>
  <c r="F83" i="6"/>
  <c r="I83" i="6"/>
  <c r="D86" i="6"/>
  <c r="E86" i="6"/>
  <c r="E85" i="6" s="1"/>
  <c r="G86" i="6"/>
  <c r="H86" i="6"/>
  <c r="F87" i="6"/>
  <c r="F86" i="6" s="1"/>
  <c r="F88" i="6"/>
  <c r="I88" i="6"/>
  <c r="F89" i="6"/>
  <c r="I89" i="6" s="1"/>
  <c r="F90" i="6"/>
  <c r="I90" i="6"/>
  <c r="F91" i="6"/>
  <c r="I91" i="6" s="1"/>
  <c r="F92" i="6"/>
  <c r="I92" i="6"/>
  <c r="F93" i="6"/>
  <c r="I93" i="6" s="1"/>
  <c r="D94" i="6"/>
  <c r="E94" i="6"/>
  <c r="G94" i="6"/>
  <c r="H94" i="6"/>
  <c r="F95" i="6"/>
  <c r="F94" i="6" s="1"/>
  <c r="I94" i="6" s="1"/>
  <c r="F96" i="6"/>
  <c r="I96" i="6"/>
  <c r="F97" i="6"/>
  <c r="I97" i="6" s="1"/>
  <c r="F98" i="6"/>
  <c r="I98" i="6"/>
  <c r="F99" i="6"/>
  <c r="I99" i="6" s="1"/>
  <c r="F100" i="6"/>
  <c r="I100" i="6"/>
  <c r="F101" i="6"/>
  <c r="I101" i="6" s="1"/>
  <c r="F102" i="6"/>
  <c r="I102" i="6"/>
  <c r="F103" i="6"/>
  <c r="I103" i="6" s="1"/>
  <c r="D104" i="6"/>
  <c r="D85" i="6" s="1"/>
  <c r="E104" i="6"/>
  <c r="G104" i="6"/>
  <c r="H104" i="6"/>
  <c r="H85" i="6" s="1"/>
  <c r="F105" i="6"/>
  <c r="F104" i="6" s="1"/>
  <c r="I104" i="6" s="1"/>
  <c r="F106" i="6"/>
  <c r="I106" i="6"/>
  <c r="F107" i="6"/>
  <c r="I107" i="6" s="1"/>
  <c r="F108" i="6"/>
  <c r="I108" i="6"/>
  <c r="F109" i="6"/>
  <c r="I109" i="6" s="1"/>
  <c r="F110" i="6"/>
  <c r="I110" i="6"/>
  <c r="F111" i="6"/>
  <c r="I111" i="6" s="1"/>
  <c r="F112" i="6"/>
  <c r="I112" i="6"/>
  <c r="F113" i="6"/>
  <c r="I113" i="6" s="1"/>
  <c r="D114" i="6"/>
  <c r="E114" i="6"/>
  <c r="G114" i="6"/>
  <c r="H114" i="6"/>
  <c r="F115" i="6"/>
  <c r="F114" i="6" s="1"/>
  <c r="I114" i="6" s="1"/>
  <c r="F116" i="6"/>
  <c r="I116" i="6"/>
  <c r="F117" i="6"/>
  <c r="I117" i="6" s="1"/>
  <c r="F118" i="6"/>
  <c r="I118" i="6"/>
  <c r="F119" i="6"/>
  <c r="I119" i="6" s="1"/>
  <c r="F120" i="6"/>
  <c r="I120" i="6"/>
  <c r="F121" i="6"/>
  <c r="I121" i="6" s="1"/>
  <c r="F122" i="6"/>
  <c r="I122" i="6"/>
  <c r="F123" i="6"/>
  <c r="I123" i="6" s="1"/>
  <c r="D124" i="6"/>
  <c r="E124" i="6"/>
  <c r="G124" i="6"/>
  <c r="H124" i="6"/>
  <c r="F125" i="6"/>
  <c r="F124" i="6" s="1"/>
  <c r="I124" i="6" s="1"/>
  <c r="F126" i="6"/>
  <c r="I126" i="6"/>
  <c r="F127" i="6"/>
  <c r="I127" i="6" s="1"/>
  <c r="F128" i="6"/>
  <c r="I128" i="6"/>
  <c r="F129" i="6"/>
  <c r="I129" i="6" s="1"/>
  <c r="F130" i="6"/>
  <c r="I130" i="6"/>
  <c r="F131" i="6"/>
  <c r="I131" i="6" s="1"/>
  <c r="F132" i="6"/>
  <c r="I132" i="6"/>
  <c r="F133" i="6"/>
  <c r="I133" i="6" s="1"/>
  <c r="D134" i="6"/>
  <c r="E134" i="6"/>
  <c r="G134" i="6"/>
  <c r="H134" i="6"/>
  <c r="F135" i="6"/>
  <c r="F134" i="6" s="1"/>
  <c r="I134" i="6" s="1"/>
  <c r="F136" i="6"/>
  <c r="I136" i="6"/>
  <c r="F137" i="6"/>
  <c r="I137" i="6" s="1"/>
  <c r="D138" i="6"/>
  <c r="E138" i="6"/>
  <c r="G138" i="6"/>
  <c r="H138" i="6"/>
  <c r="F139" i="6"/>
  <c r="F138" i="6" s="1"/>
  <c r="I138" i="6" s="1"/>
  <c r="I139" i="6"/>
  <c r="F140" i="6"/>
  <c r="I140" i="6"/>
  <c r="F141" i="6"/>
  <c r="I141" i="6"/>
  <c r="F142" i="6"/>
  <c r="I142" i="6"/>
  <c r="F143" i="6"/>
  <c r="I143" i="6"/>
  <c r="F144" i="6"/>
  <c r="I144" i="6"/>
  <c r="F145" i="6"/>
  <c r="I145" i="6"/>
  <c r="F146" i="6"/>
  <c r="I146" i="6"/>
  <c r="D147" i="6"/>
  <c r="E147" i="6"/>
  <c r="G147" i="6"/>
  <c r="G85" i="6" s="1"/>
  <c r="H147" i="6"/>
  <c r="F148" i="6"/>
  <c r="F147" i="6" s="1"/>
  <c r="I147" i="6" s="1"/>
  <c r="I148" i="6"/>
  <c r="F149" i="6"/>
  <c r="I149" i="6" s="1"/>
  <c r="F150" i="6"/>
  <c r="I150" i="6"/>
  <c r="D151" i="6"/>
  <c r="E151" i="6"/>
  <c r="G151" i="6"/>
  <c r="H151" i="6"/>
  <c r="F152" i="6"/>
  <c r="F151" i="6" s="1"/>
  <c r="I151" i="6" s="1"/>
  <c r="I152" i="6"/>
  <c r="F153" i="6"/>
  <c r="I153" i="6" s="1"/>
  <c r="F154" i="6"/>
  <c r="I154" i="6"/>
  <c r="F155" i="6"/>
  <c r="I155" i="6" s="1"/>
  <c r="F156" i="6"/>
  <c r="I156" i="6"/>
  <c r="F157" i="6"/>
  <c r="I157" i="6" s="1"/>
  <c r="F158" i="6"/>
  <c r="I158" i="6"/>
  <c r="H160" i="6" l="1"/>
  <c r="I86" i="6"/>
  <c r="I85" i="6" s="1"/>
  <c r="F85" i="6"/>
  <c r="E160" i="6"/>
  <c r="F10" i="6"/>
  <c r="D160" i="6"/>
  <c r="I135" i="6"/>
  <c r="I125" i="6"/>
  <c r="I115" i="6"/>
  <c r="I105" i="6"/>
  <c r="I95" i="6"/>
  <c r="I87" i="6"/>
  <c r="I64" i="6"/>
  <c r="I60" i="6"/>
  <c r="I50" i="6"/>
  <c r="I49" i="6" s="1"/>
  <c r="I40" i="6"/>
  <c r="I39" i="6" s="1"/>
  <c r="I30" i="6"/>
  <c r="I29" i="6" s="1"/>
  <c r="I20" i="6"/>
  <c r="I19" i="6" s="1"/>
  <c r="I12" i="6"/>
  <c r="I11" i="6" s="1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D42" i="5"/>
  <c r="D72" i="5" s="1"/>
  <c r="G42" i="5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H56" i="5" s="1"/>
  <c r="E59" i="5"/>
  <c r="H59" i="5"/>
  <c r="E60" i="5"/>
  <c r="H60" i="5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C72" i="5" s="1"/>
  <c r="D67" i="5"/>
  <c r="G67" i="5"/>
  <c r="G72" i="5" s="1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I10" i="6" l="1"/>
  <c r="I160" i="6" s="1"/>
  <c r="F160" i="6"/>
  <c r="F72" i="5"/>
  <c r="E67" i="5"/>
  <c r="H42" i="5"/>
  <c r="H67" i="5"/>
  <c r="E42" i="5"/>
  <c r="E72" i="5" s="1"/>
  <c r="C14" i="4"/>
  <c r="D14" i="4"/>
  <c r="E14" i="4"/>
  <c r="C18" i="4"/>
  <c r="D18" i="4"/>
  <c r="E18" i="4"/>
  <c r="C31" i="4"/>
  <c r="D31" i="4"/>
  <c r="E31" i="4"/>
  <c r="C41" i="4"/>
  <c r="C48" i="4" s="1"/>
  <c r="C12" i="4" s="1"/>
  <c r="C9" i="4" s="1"/>
  <c r="C22" i="4" s="1"/>
  <c r="C24" i="4" s="1"/>
  <c r="C26" i="4" s="1"/>
  <c r="C35" i="4" s="1"/>
  <c r="D41" i="4"/>
  <c r="E41" i="4"/>
  <c r="C44" i="4"/>
  <c r="D44" i="4"/>
  <c r="D48" i="4" s="1"/>
  <c r="D12" i="4" s="1"/>
  <c r="D9" i="4" s="1"/>
  <c r="D22" i="4" s="1"/>
  <c r="D24" i="4" s="1"/>
  <c r="D26" i="4" s="1"/>
  <c r="D35" i="4" s="1"/>
  <c r="E44" i="4"/>
  <c r="E48" i="4"/>
  <c r="E12" i="4" s="1"/>
  <c r="E9" i="4" s="1"/>
  <c r="E22" i="4" s="1"/>
  <c r="E24" i="4" s="1"/>
  <c r="E26" i="4" s="1"/>
  <c r="E35" i="4" s="1"/>
  <c r="C54" i="4"/>
  <c r="D54" i="4"/>
  <c r="E54" i="4"/>
  <c r="C56" i="4"/>
  <c r="C64" i="4" s="1"/>
  <c r="C66" i="4" s="1"/>
  <c r="D56" i="4"/>
  <c r="E56" i="4"/>
  <c r="C57" i="4"/>
  <c r="D57" i="4"/>
  <c r="E57" i="4"/>
  <c r="C58" i="4"/>
  <c r="D58" i="4"/>
  <c r="E58" i="4"/>
  <c r="C60" i="4"/>
  <c r="D60" i="4"/>
  <c r="E60" i="4"/>
  <c r="D62" i="4"/>
  <c r="D64" i="4" s="1"/>
  <c r="D66" i="4" s="1"/>
  <c r="E62" i="4"/>
  <c r="E64" i="4"/>
  <c r="E66" i="4" s="1"/>
  <c r="C72" i="4"/>
  <c r="D72" i="4"/>
  <c r="E72" i="4"/>
  <c r="D74" i="4"/>
  <c r="D82" i="4" s="1"/>
  <c r="D84" i="4" s="1"/>
  <c r="C75" i="4"/>
  <c r="C74" i="4" s="1"/>
  <c r="D75" i="4"/>
  <c r="E75" i="4"/>
  <c r="E74" i="4" s="1"/>
  <c r="E82" i="4" s="1"/>
  <c r="E84" i="4" s="1"/>
  <c r="C76" i="4"/>
  <c r="D76" i="4"/>
  <c r="E76" i="4"/>
  <c r="C78" i="4"/>
  <c r="D78" i="4"/>
  <c r="E78" i="4"/>
  <c r="D80" i="4"/>
  <c r="E80" i="4"/>
  <c r="H72" i="5" l="1"/>
  <c r="C82" i="4"/>
  <c r="C84" i="4" s="1"/>
  <c r="C9" i="3"/>
  <c r="D9" i="3"/>
  <c r="E9" i="3"/>
  <c r="E21" i="3" s="1"/>
  <c r="F9" i="3"/>
  <c r="F21" i="3" s="1"/>
  <c r="G9" i="3"/>
  <c r="H9" i="3"/>
  <c r="I9" i="3"/>
  <c r="I21" i="3" s="1"/>
  <c r="J9" i="3"/>
  <c r="J21" i="3" s="1"/>
  <c r="K9" i="3"/>
  <c r="L10" i="3"/>
  <c r="L9" i="3" s="1"/>
  <c r="L11" i="3"/>
  <c r="L12" i="3"/>
  <c r="L13" i="3"/>
  <c r="L14" i="3"/>
  <c r="C15" i="3"/>
  <c r="C21" i="3" s="1"/>
  <c r="D15" i="3"/>
  <c r="E15" i="3"/>
  <c r="F15" i="3"/>
  <c r="G15" i="3"/>
  <c r="G21" i="3" s="1"/>
  <c r="H15" i="3"/>
  <c r="I15" i="3"/>
  <c r="J15" i="3"/>
  <c r="K15" i="3"/>
  <c r="K21" i="3" s="1"/>
  <c r="L16" i="3"/>
  <c r="L15" i="3" s="1"/>
  <c r="L17" i="3"/>
  <c r="L18" i="3"/>
  <c r="L19" i="3"/>
  <c r="L20" i="3"/>
  <c r="D21" i="3"/>
  <c r="H21" i="3"/>
  <c r="L21" i="3" l="1"/>
  <c r="F8" i="2"/>
  <c r="F19" i="2" s="1"/>
  <c r="C9" i="2"/>
  <c r="C8" i="2" s="1"/>
  <c r="C19" i="2" s="1"/>
  <c r="D9" i="2"/>
  <c r="E9" i="2"/>
  <c r="E8" i="2" s="1"/>
  <c r="E19" i="2" s="1"/>
  <c r="F9" i="2"/>
  <c r="G9" i="2"/>
  <c r="G8" i="2" s="1"/>
  <c r="G19" i="2" s="1"/>
  <c r="H9" i="2"/>
  <c r="I9" i="2"/>
  <c r="I8" i="2" s="1"/>
  <c r="I19" i="2" s="1"/>
  <c r="C13" i="2"/>
  <c r="D13" i="2"/>
  <c r="D8" i="2" s="1"/>
  <c r="D19" i="2" s="1"/>
  <c r="E13" i="2"/>
  <c r="F13" i="2"/>
  <c r="G13" i="2"/>
  <c r="H13" i="2"/>
  <c r="H8" i="2" s="1"/>
  <c r="H19" i="2" s="1"/>
  <c r="I13" i="2"/>
  <c r="C21" i="2"/>
  <c r="D21" i="2"/>
  <c r="E21" i="2"/>
  <c r="F21" i="2"/>
  <c r="H21" i="2"/>
  <c r="I21" i="2"/>
  <c r="G22" i="2"/>
  <c r="G21" i="2" s="1"/>
  <c r="G23" i="2"/>
  <c r="G24" i="2"/>
  <c r="C26" i="2"/>
  <c r="D26" i="2"/>
  <c r="E26" i="2"/>
  <c r="F26" i="2"/>
  <c r="H26" i="2"/>
  <c r="I26" i="2"/>
  <c r="G27" i="2"/>
  <c r="G26" i="2" s="1"/>
  <c r="G28" i="2"/>
  <c r="G29" i="2"/>
  <c r="C36" i="2"/>
  <c r="D36" i="2"/>
  <c r="E36" i="2"/>
  <c r="F36" i="2"/>
  <c r="G36" i="2"/>
  <c r="C38" i="1" l="1"/>
  <c r="G75" i="1"/>
  <c r="F75" i="1"/>
  <c r="G68" i="1"/>
  <c r="G79" i="1"/>
  <c r="G81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C47" i="1"/>
  <c r="C62" i="1"/>
  <c r="D17" i="1"/>
  <c r="D9" i="1"/>
  <c r="C9" i="1"/>
  <c r="F79" i="1"/>
  <c r="G47" i="1"/>
  <c r="G59" i="1"/>
  <c r="F47" i="1"/>
  <c r="F59" i="1"/>
  <c r="F81" i="1"/>
  <c r="D47" i="1"/>
  <c r="D62" i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<sst xmlns="http://schemas.openxmlformats.org/spreadsheetml/2006/main" count="662" uniqueCount="451">
  <si>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</si>
  <si>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</si>
  <si>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</si>
  <si>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</si>
  <si>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</si>
  <si>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</si>
  <si>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</si>
  <si>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</si>
  <si>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</si>
  <si>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</si>
  <si>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</si>
  <si>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</si>
  <si>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</si>
  <si>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</si>
  <si>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</si>
  <si>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</si>
  <si>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</si>
  <si>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</si>
  <si>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</si>
  <si>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</si>
  <si>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</si>
  <si>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</si>
  <si>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</si>
  <si>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</si>
  <si>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</si>
  <si>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</si>
  <si>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</si>
  <si>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</si>
  <si>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</si>
  <si>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</si>
  <si>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</si>
  <si>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</si>
  <si>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</si>
  <si>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</si>
  <si>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</si>
  <si>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</si>
  <si>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</si>
  <si>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</si>
  <si>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</si>
  <si>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</si>
  <si>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</si>
  <si>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</si>
  <si>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</si>
  <si>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</si>
  <si>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</si>
  <si>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</si>
  <si>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</si>
  <si>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</si>
  <si>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</si>
  <si>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</si>
  <si>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</si>
  <si>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</si>
  <si>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</si>
  <si>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</si>
  <si>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</si>
  <si>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</si>
  <si>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</si>
  <si>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</si>
  <si>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</si>
  <si>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</si>
  <si>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</si>
  <si>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</si>
  <si>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</si>
  <si>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</si>
  <si>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</si>
  <si>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</si>
  <si>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</si>
  <si>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</si>
  <si>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</si>
  <si>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</si>
  <si>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</si>
  <si>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</si>
  <si>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</si>
  <si>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</si>
  <si>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</si>
  <si>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</si>
  <si>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</si>
  <si>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</si>
  <si>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</si>
  <si>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</si>
  <si>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</si>
  <si>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</si>
  <si>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</si>
  <si>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</si>
  <si>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</si>
  <si>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</si>
  <si>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</si>
  <si>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</si>
  <si>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</si>
  <si>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</si>
  <si>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</si>
  <si>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</si>
  <si>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</si>
  <si>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</si>
  <si>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</si>
  <si>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</si>
  <si>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</si>
  <si>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</si>
  <si>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</si>
  <si>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</si>
  <si>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</si>
  <si>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</si>
  <si>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</si>
  <si>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</si>
  <si>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</si>
  <si>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</si>
  <si>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</si>
  <si>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</si>
  <si>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</si>
  <si>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</si>
  <si>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</si>
  <si>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</si>
  <si>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</si>
  <si>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</si>
  <si>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</si>
  <si>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</si>
  <si>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</si>
  <si>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</si>
  <si>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</si>
  <si>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</si>
  <si>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</si>
  <si>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2020 y al 31 de Diciembre de 2021 (b)</t>
  </si>
  <si>
    <t>2021 (d)</t>
  </si>
  <si>
    <t>31 de diciembre de 2020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</si>
  <si>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</si>
  <si>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</si>
  <si>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</si>
  <si>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</si>
  <si>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</si>
  <si>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</si>
  <si>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</si>
  <si>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</si>
  <si>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</si>
  <si>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</si>
  <si>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</si>
  <si>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</si>
  <si>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</si>
  <si>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</si>
  <si>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</si>
  <si>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</si>
  <si>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</si>
  <si>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</si>
  <si>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</si>
  <si>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</si>
  <si>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</si>
  <si>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</si>
  <si>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</si>
  <si>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</si>
  <si>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</si>
  <si>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</si>
  <si>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</si>
  <si>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</si>
  <si>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</si>
  <si>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</si>
  <si>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</si>
  <si>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</si>
  <si>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</si>
  <si>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</si>
  <si>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</si>
  <si>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</si>
  <si>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</si>
  <si>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</si>
  <si>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</si>
  <si>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</si>
  <si>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</si>
  <si>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</si>
  <si>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</si>
  <si>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</si>
  <si>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</si>
  <si>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</si>
  <si>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</si>
  <si>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2020 (d)</t>
  </si>
  <si>
    <t>Denominación de la Deuda Pública y Otros Pasivos</t>
  </si>
  <si>
    <t>Del 1 de Enero al 31 de Diciembre de 2021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</si>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</sst>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3" borderId="4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5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justify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5"/>
    </xf>
    <xf numFmtId="164" fontId="1" fillId="0" borderId="11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justify" vertical="center"/>
    </xf>
    <xf numFmtId="164" fontId="1" fillId="0" borderId="3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horizontal="left" vertical="center" wrapText="1" indent="3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/>
    <xf numFmtId="0" fontId="1" fillId="0" borderId="8" xfId="0" applyFont="1" applyBorder="1" applyAlignment="1">
      <alignment horizontal="left" vertical="center" indent="3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1733550</xdr:colOff>
      <xdr:row>90</xdr:row>
      <xdr:rowOff>76200</xdr:rowOff>
    </xdr:from>
    <xdr:to>
      <xdr:col>5</xdr:col>
      <xdr:colOff>47625</xdr:colOff>
      <xdr:row>94</xdr:row>
      <xdr:rowOff>38100</xdr:rowOff>
    </xdr:to>
    <xdr:grpSp>
      <xdr:nvGrpSpPr>
        <xdr:cNvPr id="1037" name="Grupo 4">
          <a:extLst>
            <a:ext uri="{FF2B5EF4-FFF2-40B4-BE49-F238E27FC236}">
              <a16:creationId xmlns:a16="http://schemas.microsoft.com/office/drawing/2014/main" id="{B4E18297-620E-4267-9A3C-B0EBC7B01973}"/>
            </a:ext>
          </a:extLst>
        </xdr:cNvPr>
        <xdr:cNvGrpSpPr>
          <a:grpSpLocks/>
        </xdr:cNvGrpSpPr>
      </xdr:nvGrpSpPr>
      <xdr:grpSpPr bwMode="auto">
        <a:xfrm>
          <a:off x="1819275" y="16468725"/>
          <a:ext cx="8020050" cy="609600"/>
          <a:chOff x="395287" y="7286629"/>
          <a:chExt cx="8003382" cy="952496"/>
        </a:xfrm>
      </xdr:grpSpPr>
      <xdr:grpSp>
        <xdr:nvGrpSpPr>
          <xdr:cNvPr id="1038" name="Grupo 1">
            <a:extLst>
              <a:ext uri="{FF2B5EF4-FFF2-40B4-BE49-F238E27FC236}">
                <a16:creationId xmlns:a16="http://schemas.microsoft.com/office/drawing/2014/main" id="{49BDCF5D-A414-49BC-88B8-CA18BA8E3A86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AF0ADBC-B5BE-43E3-AB05-29EE8939FB79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D0E2267-C668-477B-979F-6A9975796A08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1913CAA-F5CF-4C05-9E38-7B8D06AD58CC}"/>
              </a:ext>
            </a:extLst>
          </xdr:cNvPr>
          <xdr:cNvCxnSpPr/>
        </xdr:nvCxnSpPr>
        <xdr:spPr>
          <a:xfrm flipV="1">
            <a:off x="1250755" y="7643815"/>
            <a:ext cx="215768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FC6B1B5-F3B5-4902-B8B0-648463E035A8}"/>
              </a:ext>
            </a:extLst>
          </xdr:cNvPr>
          <xdr:cNvCxnSpPr/>
        </xdr:nvCxnSpPr>
        <xdr:spPr>
          <a:xfrm>
            <a:off x="5385519" y="7643815"/>
            <a:ext cx="214817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47</xdr:row>
      <xdr:rowOff>38100</xdr:rowOff>
    </xdr:from>
    <xdr:to>
      <xdr:col>8</xdr:col>
      <xdr:colOff>476250</xdr:colOff>
      <xdr:row>51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38B166D-72B2-49B2-BE70-D095E3143A4B}"/>
            </a:ext>
          </a:extLst>
        </xdr:cNvPr>
        <xdr:cNvGrpSpPr>
          <a:grpSpLocks/>
        </xdr:cNvGrpSpPr>
      </xdr:nvGrpSpPr>
      <xdr:grpSpPr bwMode="auto">
        <a:xfrm>
          <a:off x="1333500" y="9144000"/>
          <a:ext cx="8020050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EB65F672-9385-44FB-BC3E-8F4C75A241D6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1E42CA0-CC07-4D7C-910F-018AA7D23D6A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201132E-F804-4B6E-B781-4F7B5E12DB99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FEB974C-6956-491D-8941-77A3FD1BBF6E}"/>
              </a:ext>
            </a:extLst>
          </xdr:cNvPr>
          <xdr:cNvCxnSpPr/>
        </xdr:nvCxnSpPr>
        <xdr:spPr>
          <a:xfrm flipV="1">
            <a:off x="1250755" y="7643815"/>
            <a:ext cx="215768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E4A4E92-87B4-4F54-989A-F91ACD0C0828}"/>
              </a:ext>
            </a:extLst>
          </xdr:cNvPr>
          <xdr:cNvCxnSpPr/>
        </xdr:nvCxnSpPr>
        <xdr:spPr>
          <a:xfrm>
            <a:off x="5385519" y="7643815"/>
            <a:ext cx="214817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31</xdr:row>
      <xdr:rowOff>38100</xdr:rowOff>
    </xdr:from>
    <xdr:to>
      <xdr:col>10</xdr:col>
      <xdr:colOff>352425</xdr:colOff>
      <xdr:row>35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44FA33E-CFD8-4048-9C67-EDD7FCFFD10E}"/>
            </a:ext>
          </a:extLst>
        </xdr:cNvPr>
        <xdr:cNvGrpSpPr>
          <a:grpSpLocks/>
        </xdr:cNvGrpSpPr>
      </xdr:nvGrpSpPr>
      <xdr:grpSpPr bwMode="auto">
        <a:xfrm>
          <a:off x="2867025" y="7543800"/>
          <a:ext cx="7696200" cy="7239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E953EA9-C3BC-4566-A840-6519132DD596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7D9CF93-A6D9-40D1-A217-36E4CD1E7D45}"/>
                </a:ext>
              </a:extLst>
            </xdr:cNvPr>
            <xdr:cNvSpPr txBox="1"/>
          </xdr:nvSpPr>
          <xdr:spPr>
            <a:xfrm>
              <a:off x="787675" y="15821857"/>
              <a:ext cx="4864129" cy="93383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E2EBDA4-86A3-4599-8612-02EC9B12BE32}"/>
                </a:ext>
              </a:extLst>
            </xdr:cNvPr>
            <xdr:cNvSpPr txBox="1"/>
          </xdr:nvSpPr>
          <xdr:spPr>
            <a:xfrm>
              <a:off x="5823335" y="15834308"/>
              <a:ext cx="4864129" cy="93383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20B1D33-01CE-4EE4-9200-A38FDB1EF4FD}"/>
              </a:ext>
            </a:extLst>
          </xdr:cNvPr>
          <xdr:cNvCxnSpPr/>
        </xdr:nvCxnSpPr>
        <xdr:spPr>
          <a:xfrm flipV="1">
            <a:off x="1247132" y="7650081"/>
            <a:ext cx="21593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1552C90-8D9B-4353-B664-9961F27D502B}"/>
              </a:ext>
            </a:extLst>
          </xdr:cNvPr>
          <xdr:cNvCxnSpPr/>
        </xdr:nvCxnSpPr>
        <xdr:spPr>
          <a:xfrm>
            <a:off x="5387496" y="7650081"/>
            <a:ext cx="21494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94</xdr:row>
      <xdr:rowOff>66675</xdr:rowOff>
    </xdr:from>
    <xdr:to>
      <xdr:col>4</xdr:col>
      <xdr:colOff>1143000</xdr:colOff>
      <xdr:row>98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6B76032-51B6-41C7-B504-B8F4503BCE2A}"/>
            </a:ext>
          </a:extLst>
        </xdr:cNvPr>
        <xdr:cNvGrpSpPr>
          <a:grpSpLocks/>
        </xdr:cNvGrpSpPr>
      </xdr:nvGrpSpPr>
      <xdr:grpSpPr bwMode="auto">
        <a:xfrm>
          <a:off x="1076325" y="17192625"/>
          <a:ext cx="7419975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217350D3-4515-4DB4-A75B-24731DB68C1A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7DC2D15-9F1B-4CAF-90F9-1374FEA347E5}"/>
                </a:ext>
              </a:extLst>
            </xdr:cNvPr>
            <xdr:cNvSpPr txBox="1"/>
          </xdr:nvSpPr>
          <xdr:spPr>
            <a:xfrm>
              <a:off x="787675" y="15821857"/>
              <a:ext cx="4867290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19FB3D0-CD07-444F-AE1C-EEDEE6667229}"/>
                </a:ext>
              </a:extLst>
            </xdr:cNvPr>
            <xdr:cNvSpPr txBox="1"/>
          </xdr:nvSpPr>
          <xdr:spPr>
            <a:xfrm>
              <a:off x="5820174" y="15836643"/>
              <a:ext cx="4867290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C888787-CDE3-43FE-8EFD-E4C10304CEC7}"/>
              </a:ext>
            </a:extLst>
          </xdr:cNvPr>
          <xdr:cNvCxnSpPr/>
        </xdr:nvCxnSpPr>
        <xdr:spPr>
          <a:xfrm flipV="1">
            <a:off x="1248022" y="7643815"/>
            <a:ext cx="21575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001F95C-2E63-49A0-A3D8-101912AE6012}"/>
              </a:ext>
            </a:extLst>
          </xdr:cNvPr>
          <xdr:cNvCxnSpPr/>
        </xdr:nvCxnSpPr>
        <xdr:spPr>
          <a:xfrm>
            <a:off x="5388411" y="7643815"/>
            <a:ext cx="214724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87</xdr:row>
      <xdr:rowOff>76200</xdr:rowOff>
    </xdr:from>
    <xdr:to>
      <xdr:col>6</xdr:col>
      <xdr:colOff>847725</xdr:colOff>
      <xdr:row>91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83A7EAB-F51C-4864-85A6-426B66CE1E37}"/>
            </a:ext>
          </a:extLst>
        </xdr:cNvPr>
        <xdr:cNvGrpSpPr>
          <a:grpSpLocks/>
        </xdr:cNvGrpSpPr>
      </xdr:nvGrpSpPr>
      <xdr:grpSpPr bwMode="auto">
        <a:xfrm>
          <a:off x="1743075" y="18097500"/>
          <a:ext cx="6143625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EE460FFF-DD91-42CD-AB18-7738365BD483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B7904E6-A8E8-4F1E-BB14-BAC045DD6DE7}"/>
                </a:ext>
              </a:extLst>
            </xdr:cNvPr>
            <xdr:cNvSpPr txBox="1"/>
          </xdr:nvSpPr>
          <xdr:spPr>
            <a:xfrm>
              <a:off x="787675" y="15821857"/>
              <a:ext cx="4865478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1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100" u="none" baseline="0">
                  <a:latin typeface="Arial Narrow" panose="020B0606020202030204" pitchFamily="34" charset="0"/>
                </a:rPr>
                <a:t> Hernández</a:t>
              </a:r>
              <a:endParaRPr lang="es-MX" sz="11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1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100" baseline="0">
                  <a:latin typeface="Arial Narrow" panose="020B0606020202030204" pitchFamily="34" charset="0"/>
                </a:rPr>
                <a:t> del ITIFE</a:t>
              </a:r>
              <a:endParaRPr lang="es-MX" sz="11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5272832-F664-40B6-ABFC-DE38A36149DA}"/>
                </a:ext>
              </a:extLst>
            </xdr:cNvPr>
            <xdr:cNvSpPr txBox="1"/>
          </xdr:nvSpPr>
          <xdr:spPr>
            <a:xfrm>
              <a:off x="5821986" y="15836643"/>
              <a:ext cx="4865478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100">
                  <a:latin typeface="Arial Narrow" panose="020B0606020202030204" pitchFamily="34" charset="0"/>
                </a:rPr>
                <a:t>Lic.</a:t>
              </a:r>
              <a:r>
                <a:rPr lang="es-MX" sz="1100" baseline="0">
                  <a:latin typeface="Arial Narrow" panose="020B0606020202030204" pitchFamily="34" charset="0"/>
                </a:rPr>
                <a:t> Miguel Piedras Díaz</a:t>
              </a:r>
              <a:endParaRPr lang="es-MX" sz="1100">
                <a:latin typeface="Arial Narrow" panose="020B0606020202030204" pitchFamily="34" charset="0"/>
              </a:endParaRPr>
            </a:p>
            <a:p>
              <a:pPr algn="ctr"/>
              <a:r>
                <a:rPr lang="es-MX" sz="11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2C50E00-EBFB-4E71-8456-99E9E601B647}"/>
              </a:ext>
            </a:extLst>
          </xdr:cNvPr>
          <xdr:cNvCxnSpPr/>
        </xdr:nvCxnSpPr>
        <xdr:spPr>
          <a:xfrm flipV="1">
            <a:off x="1251463" y="7643815"/>
            <a:ext cx="215905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7B5EA17-4B63-4F10-999D-287F395353D3}"/>
              </a:ext>
            </a:extLst>
          </xdr:cNvPr>
          <xdr:cNvCxnSpPr/>
        </xdr:nvCxnSpPr>
        <xdr:spPr>
          <a:xfrm>
            <a:off x="5383441" y="7643815"/>
            <a:ext cx="214664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167</xdr:row>
      <xdr:rowOff>95250</xdr:rowOff>
    </xdr:from>
    <xdr:to>
      <xdr:col>7</xdr:col>
      <xdr:colOff>371475</xdr:colOff>
      <xdr:row>171</xdr:row>
      <xdr:rowOff>57150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0EDF59E-971C-4E1A-B0FA-2CAE8F08CBB5}"/>
            </a:ext>
          </a:extLst>
        </xdr:cNvPr>
        <xdr:cNvGrpSpPr>
          <a:grpSpLocks/>
        </xdr:cNvGrpSpPr>
      </xdr:nvGrpSpPr>
      <xdr:grpSpPr bwMode="auto">
        <a:xfrm>
          <a:off x="1752600" y="27727275"/>
          <a:ext cx="6810375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C517A3F-AB19-4359-BF7E-4D53DD674839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DCE7ACD-06CB-4DE0-9683-2F430AB0FB90}"/>
                </a:ext>
              </a:extLst>
            </xdr:cNvPr>
            <xdr:cNvSpPr txBox="1"/>
          </xdr:nvSpPr>
          <xdr:spPr>
            <a:xfrm>
              <a:off x="787675" y="15821857"/>
              <a:ext cx="4859896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1087455-F103-4849-8F19-3920D225CB9D}"/>
                </a:ext>
              </a:extLst>
            </xdr:cNvPr>
            <xdr:cNvSpPr txBox="1"/>
          </xdr:nvSpPr>
          <xdr:spPr>
            <a:xfrm>
              <a:off x="5827568" y="15836643"/>
              <a:ext cx="4859896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3E2B86A-191A-4FF5-B1CC-9D0CF663F432}"/>
              </a:ext>
            </a:extLst>
          </xdr:cNvPr>
          <xdr:cNvCxnSpPr/>
        </xdr:nvCxnSpPr>
        <xdr:spPr>
          <a:xfrm flipV="1">
            <a:off x="1245996" y="7643815"/>
            <a:ext cx="216035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7F831E28-2133-4FAD-A2E6-0259E89E6176}"/>
              </a:ext>
            </a:extLst>
          </xdr:cNvPr>
          <xdr:cNvCxnSpPr/>
        </xdr:nvCxnSpPr>
        <xdr:spPr>
          <a:xfrm>
            <a:off x="5387606" y="7643815"/>
            <a:ext cx="2149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38100</xdr:rowOff>
    </xdr:from>
    <xdr:to>
      <xdr:col>7</xdr:col>
      <xdr:colOff>142875</xdr:colOff>
      <xdr:row>42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48172DD-347B-4EB5-90E9-2BAA6CB4903C}"/>
            </a:ext>
          </a:extLst>
        </xdr:cNvPr>
        <xdr:cNvGrpSpPr>
          <a:grpSpLocks/>
        </xdr:cNvGrpSpPr>
      </xdr:nvGrpSpPr>
      <xdr:grpSpPr bwMode="auto">
        <a:xfrm>
          <a:off x="1466850" y="6400800"/>
          <a:ext cx="6067425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CC2836C-B817-47AE-9FF9-9001D431E504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66016F3-DC10-42D1-BC3D-4473431C3DBF}"/>
                </a:ext>
              </a:extLst>
            </xdr:cNvPr>
            <xdr:cNvSpPr txBox="1"/>
          </xdr:nvSpPr>
          <xdr:spPr>
            <a:xfrm>
              <a:off x="787675" y="15821857"/>
              <a:ext cx="4864418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>
                <a:lnSpc>
                  <a:spcPts val="1100"/>
                </a:lnSpc>
              </a:pPr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C1F02C4-E2C6-45F3-9A15-2D8F5CFCC946}"/>
                </a:ext>
              </a:extLst>
            </xdr:cNvPr>
            <xdr:cNvSpPr txBox="1"/>
          </xdr:nvSpPr>
          <xdr:spPr>
            <a:xfrm>
              <a:off x="5823046" y="15836643"/>
              <a:ext cx="4864418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A7CB90C-7BBD-4FFD-8DD2-E1F507AE1455}"/>
              </a:ext>
            </a:extLst>
          </xdr:cNvPr>
          <xdr:cNvCxnSpPr/>
        </xdr:nvCxnSpPr>
        <xdr:spPr>
          <a:xfrm flipV="1">
            <a:off x="1249651" y="7643815"/>
            <a:ext cx="216103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A867FC6-469B-4BA9-99D6-45B27A6E986A}"/>
              </a:ext>
            </a:extLst>
          </xdr:cNvPr>
          <xdr:cNvCxnSpPr/>
        </xdr:nvCxnSpPr>
        <xdr:spPr>
          <a:xfrm>
            <a:off x="5383266" y="7643815"/>
            <a:ext cx="21484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96</xdr:row>
      <xdr:rowOff>28575</xdr:rowOff>
    </xdr:from>
    <xdr:to>
      <xdr:col>5</xdr:col>
      <xdr:colOff>685800</xdr:colOff>
      <xdr:row>99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04CE11C-7EE4-4852-B231-791A381CDEA8}"/>
            </a:ext>
          </a:extLst>
        </xdr:cNvPr>
        <xdr:cNvGrpSpPr>
          <a:grpSpLocks/>
        </xdr:cNvGrpSpPr>
      </xdr:nvGrpSpPr>
      <xdr:grpSpPr bwMode="auto">
        <a:xfrm>
          <a:off x="1866900" y="16173450"/>
          <a:ext cx="5829300" cy="609600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E4C0D99-1E2E-484D-B267-3CFBFFD8592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3B3E2FD-5EB7-40EA-90DD-0062048A9B3C}"/>
                </a:ext>
              </a:extLst>
            </xdr:cNvPr>
            <xdr:cNvSpPr txBox="1"/>
          </xdr:nvSpPr>
          <xdr:spPr>
            <a:xfrm>
              <a:off x="787675" y="15821857"/>
              <a:ext cx="4869014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025218D-87AF-4638-A2D9-9AC64E990FFE}"/>
                </a:ext>
              </a:extLst>
            </xdr:cNvPr>
            <xdr:cNvSpPr txBox="1"/>
          </xdr:nvSpPr>
          <xdr:spPr>
            <a:xfrm>
              <a:off x="5818450" y="15836643"/>
              <a:ext cx="4869014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74C1D7D-758B-4F5A-ACA5-2E51C6170DDE}"/>
              </a:ext>
            </a:extLst>
          </xdr:cNvPr>
          <xdr:cNvCxnSpPr/>
        </xdr:nvCxnSpPr>
        <xdr:spPr>
          <a:xfrm flipV="1">
            <a:off x="1245319" y="7643815"/>
            <a:ext cx="21577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208F246-BF78-4D24-9BE0-7EA37A91856E}"/>
              </a:ext>
            </a:extLst>
          </xdr:cNvPr>
          <xdr:cNvCxnSpPr/>
        </xdr:nvCxnSpPr>
        <xdr:spPr>
          <a:xfrm>
            <a:off x="5390862" y="7643815"/>
            <a:ext cx="2144697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41</xdr:row>
      <xdr:rowOff>28575</xdr:rowOff>
    </xdr:from>
    <xdr:to>
      <xdr:col>7</xdr:col>
      <xdr:colOff>771525</xdr:colOff>
      <xdr:row>44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611EF59-CB93-4211-9215-5609276F3773}"/>
            </a:ext>
          </a:extLst>
        </xdr:cNvPr>
        <xdr:cNvGrpSpPr>
          <a:grpSpLocks/>
        </xdr:cNvGrpSpPr>
      </xdr:nvGrpSpPr>
      <xdr:grpSpPr bwMode="auto">
        <a:xfrm>
          <a:off x="333375" y="73723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55D1F247-E7EB-4705-A424-0CB8C041CD68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B0B6290-818C-472D-AAC8-CD4070390162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A0151C3-B294-4AFF-B87C-24B3CE95BBBE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EDD3CD4-956E-4C17-B345-F76F5AFE9FB9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BB7C695-F0D4-4A83-BAC8-BC3F6A01A459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30" sqref="B3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3" t="s">
        <v>120</v>
      </c>
      <c r="C2" s="154"/>
      <c r="D2" s="154"/>
      <c r="E2" s="154"/>
      <c r="F2" s="154"/>
      <c r="G2" s="155"/>
    </row>
    <row r="3" spans="2:7" x14ac:dyDescent="0.2">
      <c r="B3" s="156" t="s">
        <v>0</v>
      </c>
      <c r="C3" s="157"/>
      <c r="D3" s="157"/>
      <c r="E3" s="157"/>
      <c r="F3" s="157"/>
      <c r="G3" s="158"/>
    </row>
    <row r="4" spans="2:7" x14ac:dyDescent="0.2">
      <c r="B4" s="156" t="s">
        <v>121</v>
      </c>
      <c r="C4" s="157"/>
      <c r="D4" s="157"/>
      <c r="E4" s="157"/>
      <c r="F4" s="157"/>
      <c r="G4" s="158"/>
    </row>
    <row r="5" spans="2:7" ht="13.5" thickBot="1" x14ac:dyDescent="0.25">
      <c r="B5" s="159" t="s">
        <v>1</v>
      </c>
      <c r="C5" s="160"/>
      <c r="D5" s="160"/>
      <c r="E5" s="160"/>
      <c r="F5" s="160"/>
      <c r="G5" s="161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90585145.290000007</v>
      </c>
      <c r="D9" s="9">
        <f>SUM(D10:D16)</f>
        <v>155989346.11000001</v>
      </c>
      <c r="E9" s="11" t="s">
        <v>8</v>
      </c>
      <c r="F9" s="9">
        <f>SUM(F10:F18)</f>
        <v>159705726.59999996</v>
      </c>
      <c r="G9" s="9">
        <f>SUM(G10:G18)</f>
        <v>199857899.36000001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154242.22</v>
      </c>
      <c r="G10" s="9">
        <v>152445.76000000001</v>
      </c>
    </row>
    <row r="11" spans="2:7" x14ac:dyDescent="0.2">
      <c r="B11" s="12" t="s">
        <v>11</v>
      </c>
      <c r="C11" s="9">
        <v>89138845.170000002</v>
      </c>
      <c r="D11" s="9">
        <v>154048496.68000001</v>
      </c>
      <c r="E11" s="13" t="s">
        <v>12</v>
      </c>
      <c r="F11" s="9">
        <v>0.2</v>
      </c>
      <c r="G11" s="9">
        <v>169221.98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158468232.75999999</v>
      </c>
      <c r="G12" s="9">
        <v>199039658.28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-0.56999999999999995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1446300.69</v>
      </c>
      <c r="D15" s="9">
        <v>1940850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1083251.42</v>
      </c>
      <c r="G16" s="9">
        <v>496573.34</v>
      </c>
    </row>
    <row r="17" spans="2:7" x14ac:dyDescent="0.2">
      <c r="B17" s="10" t="s">
        <v>23</v>
      </c>
      <c r="C17" s="9">
        <f>SUM(C18:C24)</f>
        <v>24326505.010000002</v>
      </c>
      <c r="D17" s="9">
        <f>SUM(D18:D24)</f>
        <v>24326421.010000002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24326505</v>
      </c>
      <c r="D24" s="9">
        <v>24326421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16243312.780000001</v>
      </c>
      <c r="D25" s="9">
        <f>SUM(D26:D30)</f>
        <v>17367392.98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16243312.800000001</v>
      </c>
      <c r="D29" s="9">
        <v>17367393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19454843.030000001</v>
      </c>
      <c r="G31" s="9">
        <f>SUM(G32:G37)</f>
        <v>12306983.73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19454843.030000001</v>
      </c>
      <c r="G33" s="9">
        <v>12306983.73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17928199.640000001</v>
      </c>
      <c r="D41" s="9">
        <f>SUM(D42:D45)</f>
        <v>9841598.3399999999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17928199.640000001</v>
      </c>
      <c r="D45" s="9">
        <v>9841598.3399999999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149083162.70000002</v>
      </c>
      <c r="D47" s="9">
        <f>D9+D17+D25+D31+D37+D38+D41</f>
        <v>207524758.41999999</v>
      </c>
      <c r="E47" s="8" t="s">
        <v>82</v>
      </c>
      <c r="F47" s="9">
        <f>F9+F19+F23+F26+F27+F31+F38+F42</f>
        <v>179160569.62999997</v>
      </c>
      <c r="G47" s="9">
        <f>G9+G19+G23+G26+G27+G31+G38+G42</f>
        <v>212164883.09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169134235.46000001</v>
      </c>
      <c r="D52" s="9">
        <v>205145172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5581247.5700000003</v>
      </c>
      <c r="D53" s="9">
        <v>5554343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88044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179160569.62999997</v>
      </c>
      <c r="G59" s="9">
        <f>G47+G57</f>
        <v>212164883.09</v>
      </c>
    </row>
    <row r="60" spans="2:7" ht="25.5" x14ac:dyDescent="0.2">
      <c r="B60" s="6" t="s">
        <v>102</v>
      </c>
      <c r="C60" s="9">
        <f>SUM(C50:C58)</f>
        <v>174890427.27000001</v>
      </c>
      <c r="D60" s="9">
        <f>SUM(D50:D58)</f>
        <v>210787559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323973589.97000003</v>
      </c>
      <c r="D62" s="9">
        <f>D47+D60</f>
        <v>418312317.41999996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144813020.11000001</v>
      </c>
      <c r="G68" s="9">
        <f>SUM(G69:G73)</f>
        <v>206147434.09999999</v>
      </c>
    </row>
    <row r="69" spans="2:7" x14ac:dyDescent="0.2">
      <c r="B69" s="10"/>
      <c r="C69" s="9"/>
      <c r="D69" s="9"/>
      <c r="E69" s="11" t="s">
        <v>110</v>
      </c>
      <c r="F69" s="9">
        <v>67223730.650000006</v>
      </c>
      <c r="G69" s="9">
        <v>126548268</v>
      </c>
    </row>
    <row r="70" spans="2:7" x14ac:dyDescent="0.2">
      <c r="B70" s="10"/>
      <c r="C70" s="9"/>
      <c r="D70" s="9"/>
      <c r="E70" s="11" t="s">
        <v>111</v>
      </c>
      <c r="F70" s="9">
        <v>72554406.930000007</v>
      </c>
      <c r="G70" s="9">
        <v>74564284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144813020.11000001</v>
      </c>
      <c r="G79" s="9">
        <f>G63+G68+G75</f>
        <v>206147434.09999999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323973589.74000001</v>
      </c>
      <c r="G81" s="9">
        <f>G59+G79</f>
        <v>418312317.19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0D39-8756-45B9-B287-74A0EE61C458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8" sqref="C28"/>
    </sheetView>
  </sheetViews>
  <sheetFormatPr baseColWidth="10" defaultRowHeight="12.75" x14ac:dyDescent="0.2"/>
  <cols>
    <col min="1" max="1" width="5" style="24" customWidth="1"/>
    <col min="2" max="2" width="43" style="24" customWidth="1"/>
    <col min="3" max="3" width="12.85546875" style="24" customWidth="1"/>
    <col min="4" max="4" width="13.28515625" style="24" customWidth="1"/>
    <col min="5" max="5" width="15" style="24" customWidth="1"/>
    <col min="6" max="6" width="16.5703125" style="24" customWidth="1"/>
    <col min="7" max="7" width="13.42578125" style="24" customWidth="1"/>
    <col min="8" max="8" width="14" style="24" customWidth="1"/>
    <col min="9" max="9" width="15" style="24" customWidth="1"/>
    <col min="10" max="16384" width="11.42578125" style="24"/>
  </cols>
  <sheetData>
    <row r="1" spans="2:9" ht="13.5" thickBot="1" x14ac:dyDescent="0.25"/>
    <row r="2" spans="2:9" ht="13.5" thickBot="1" x14ac:dyDescent="0.25">
      <c r="B2" s="162" t="s">
        <v>120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174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173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1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47" t="s">
        <v>172</v>
      </c>
      <c r="C6" s="47" t="s">
        <v>171</v>
      </c>
      <c r="D6" s="47" t="s">
        <v>170</v>
      </c>
      <c r="E6" s="47" t="s">
        <v>169</v>
      </c>
      <c r="F6" s="47" t="s">
        <v>168</v>
      </c>
      <c r="G6" s="47" t="s">
        <v>167</v>
      </c>
      <c r="H6" s="47" t="s">
        <v>166</v>
      </c>
      <c r="I6" s="47" t="s">
        <v>165</v>
      </c>
    </row>
    <row r="7" spans="2:9" ht="13.5" thickBot="1" x14ac:dyDescent="0.25">
      <c r="B7" s="46" t="s">
        <v>164</v>
      </c>
      <c r="C7" s="46" t="s">
        <v>163</v>
      </c>
      <c r="D7" s="46" t="s">
        <v>162</v>
      </c>
      <c r="E7" s="46" t="s">
        <v>161</v>
      </c>
      <c r="F7" s="46" t="s">
        <v>160</v>
      </c>
      <c r="G7" s="46" t="s">
        <v>159</v>
      </c>
      <c r="H7" s="46" t="s">
        <v>158</v>
      </c>
      <c r="I7" s="46" t="s">
        <v>157</v>
      </c>
    </row>
    <row r="8" spans="2:9" ht="12.75" customHeight="1" x14ac:dyDescent="0.2">
      <c r="B8" s="42" t="s">
        <v>156</v>
      </c>
      <c r="C8" s="30">
        <f t="shared" ref="C8:I8" si="0">C9+C13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</row>
    <row r="9" spans="2:9" ht="12.75" customHeight="1" x14ac:dyDescent="0.2">
      <c r="B9" s="42" t="s">
        <v>155</v>
      </c>
      <c r="C9" s="30">
        <f t="shared" ref="C9:I9" si="1">SUM(C10:C12)</f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</row>
    <row r="10" spans="2:9" x14ac:dyDescent="0.2">
      <c r="B10" s="45" t="s">
        <v>154</v>
      </c>
      <c r="C10" s="30">
        <v>0</v>
      </c>
      <c r="D10" s="30">
        <v>0</v>
      </c>
      <c r="E10" s="30">
        <v>0</v>
      </c>
      <c r="F10" s="30"/>
      <c r="G10" s="28">
        <v>0</v>
      </c>
      <c r="H10" s="30">
        <v>0</v>
      </c>
      <c r="I10" s="30">
        <v>0</v>
      </c>
    </row>
    <row r="11" spans="2:9" x14ac:dyDescent="0.2">
      <c r="B11" s="45" t="s">
        <v>153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45" t="s">
        <v>152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42" t="s">
        <v>151</v>
      </c>
      <c r="C13" s="30">
        <f t="shared" ref="C13:I13" si="2">SUM(C14:C16)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2:9" x14ac:dyDescent="0.2">
      <c r="B14" s="45" t="s">
        <v>150</v>
      </c>
      <c r="C14" s="30">
        <v>0</v>
      </c>
      <c r="D14" s="30">
        <v>0</v>
      </c>
      <c r="E14" s="30">
        <v>0</v>
      </c>
      <c r="F14" s="30"/>
      <c r="G14" s="28">
        <v>0</v>
      </c>
      <c r="H14" s="30">
        <v>0</v>
      </c>
      <c r="I14" s="30">
        <v>0</v>
      </c>
    </row>
    <row r="15" spans="2:9" x14ac:dyDescent="0.2">
      <c r="B15" s="45" t="s">
        <v>149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45" t="s">
        <v>148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42" t="s">
        <v>147</v>
      </c>
      <c r="C17" s="30">
        <v>212164883.09</v>
      </c>
      <c r="D17" s="43">
        <v>273512538</v>
      </c>
      <c r="E17" s="43">
        <v>306516851</v>
      </c>
      <c r="F17" s="43"/>
      <c r="G17" s="44">
        <v>179160569.63</v>
      </c>
      <c r="H17" s="43"/>
      <c r="I17" s="43"/>
    </row>
    <row r="18" spans="2:9" x14ac:dyDescent="0.2">
      <c r="B18" s="29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9" t="s">
        <v>146</v>
      </c>
      <c r="C19" s="30">
        <f t="shared" ref="C19:I19" si="3">C8+C17</f>
        <v>212164883.09</v>
      </c>
      <c r="D19" s="30">
        <f t="shared" si="3"/>
        <v>273512538</v>
      </c>
      <c r="E19" s="30">
        <f t="shared" si="3"/>
        <v>306516851</v>
      </c>
      <c r="F19" s="30">
        <f t="shared" si="3"/>
        <v>0</v>
      </c>
      <c r="G19" s="30">
        <f t="shared" si="3"/>
        <v>179160569.63</v>
      </c>
      <c r="H19" s="30">
        <f t="shared" si="3"/>
        <v>0</v>
      </c>
      <c r="I19" s="30">
        <f t="shared" si="3"/>
        <v>0</v>
      </c>
    </row>
    <row r="20" spans="2:9" x14ac:dyDescent="0.2">
      <c r="B20" s="42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42" t="s">
        <v>145</v>
      </c>
      <c r="C21" s="30">
        <f t="shared" ref="C21:I21" si="4">SUM(C22:C24)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</row>
    <row r="22" spans="2:9" ht="12.75" customHeight="1" x14ac:dyDescent="0.2">
      <c r="B22" s="29" t="s">
        <v>144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29" t="s">
        <v>143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29" t="s">
        <v>142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41"/>
      <c r="C25" s="40"/>
      <c r="D25" s="40"/>
      <c r="E25" s="40"/>
      <c r="F25" s="40"/>
      <c r="G25" s="40"/>
      <c r="H25" s="40"/>
      <c r="I25" s="40"/>
    </row>
    <row r="26" spans="2:9" ht="25.5" x14ac:dyDescent="0.2">
      <c r="B26" s="39" t="s">
        <v>141</v>
      </c>
      <c r="C26" s="30">
        <f t="shared" ref="C26:I26" si="5">SUM(C27:C29)</f>
        <v>0</v>
      </c>
      <c r="D26" s="30">
        <f t="shared" si="5"/>
        <v>0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0</v>
      </c>
    </row>
    <row r="27" spans="2:9" ht="12.75" customHeight="1" x14ac:dyDescent="0.2">
      <c r="B27" s="29" t="s">
        <v>140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29" t="s">
        <v>139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29" t="s">
        <v>138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8"/>
      <c r="C30" s="37"/>
      <c r="D30" s="37"/>
      <c r="E30" s="37"/>
      <c r="F30" s="37"/>
      <c r="G30" s="37"/>
      <c r="H30" s="37"/>
      <c r="I30" s="37"/>
    </row>
    <row r="31" spans="2:9" ht="18.75" customHeight="1" x14ac:dyDescent="0.2">
      <c r="B31" s="170" t="s">
        <v>137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6" t="s">
        <v>136</v>
      </c>
      <c r="C32" s="25"/>
      <c r="D32" s="35"/>
      <c r="E32" s="35"/>
      <c r="F32" s="35"/>
      <c r="G32" s="35"/>
      <c r="H32" s="35"/>
      <c r="I32" s="35"/>
    </row>
    <row r="33" spans="2:9" ht="13.5" thickBot="1" x14ac:dyDescent="0.25">
      <c r="B33" s="34"/>
      <c r="C33" s="25"/>
      <c r="D33" s="25"/>
      <c r="E33" s="25"/>
      <c r="F33" s="25"/>
      <c r="G33" s="25"/>
      <c r="H33" s="25"/>
      <c r="I33" s="25"/>
    </row>
    <row r="34" spans="2:9" ht="38.25" customHeight="1" x14ac:dyDescent="0.2">
      <c r="B34" s="168" t="s">
        <v>135</v>
      </c>
      <c r="C34" s="168" t="s">
        <v>134</v>
      </c>
      <c r="D34" s="168" t="s">
        <v>133</v>
      </c>
      <c r="E34" s="33" t="s">
        <v>132</v>
      </c>
      <c r="F34" s="168" t="s">
        <v>131</v>
      </c>
      <c r="G34" s="33" t="s">
        <v>130</v>
      </c>
      <c r="H34" s="25"/>
      <c r="I34" s="25"/>
    </row>
    <row r="35" spans="2:9" ht="15.75" customHeight="1" thickBot="1" x14ac:dyDescent="0.25">
      <c r="B35" s="169"/>
      <c r="C35" s="169"/>
      <c r="D35" s="169"/>
      <c r="E35" s="32" t="s">
        <v>129</v>
      </c>
      <c r="F35" s="169"/>
      <c r="G35" s="32" t="s">
        <v>128</v>
      </c>
      <c r="H35" s="25"/>
      <c r="I35" s="25"/>
    </row>
    <row r="36" spans="2:9" x14ac:dyDescent="0.2">
      <c r="B36" s="31" t="s">
        <v>127</v>
      </c>
      <c r="C36" s="30">
        <f>SUM(C37:C39)</f>
        <v>0</v>
      </c>
      <c r="D36" s="30">
        <f>SUM(D37:D39)</f>
        <v>0</v>
      </c>
      <c r="E36" s="30">
        <f>SUM(E37:E39)</f>
        <v>0</v>
      </c>
      <c r="F36" s="30">
        <f>SUM(F37:F39)</f>
        <v>0</v>
      </c>
      <c r="G36" s="30">
        <f>SUM(G37:G39)</f>
        <v>0</v>
      </c>
      <c r="H36" s="25"/>
      <c r="I36" s="25"/>
    </row>
    <row r="37" spans="2:9" x14ac:dyDescent="0.2">
      <c r="B37" s="29" t="s">
        <v>126</v>
      </c>
      <c r="C37" s="28"/>
      <c r="D37" s="28"/>
      <c r="E37" s="28"/>
      <c r="F37" s="28"/>
      <c r="G37" s="28"/>
      <c r="H37" s="25"/>
      <c r="I37" s="25"/>
    </row>
    <row r="38" spans="2:9" x14ac:dyDescent="0.2">
      <c r="B38" s="29" t="s">
        <v>125</v>
      </c>
      <c r="C38" s="28"/>
      <c r="D38" s="28"/>
      <c r="E38" s="28"/>
      <c r="F38" s="28"/>
      <c r="G38" s="28"/>
      <c r="H38" s="25"/>
      <c r="I38" s="25"/>
    </row>
    <row r="39" spans="2:9" ht="13.5" thickBot="1" x14ac:dyDescent="0.25">
      <c r="B39" s="27" t="s">
        <v>124</v>
      </c>
      <c r="C39" s="26"/>
      <c r="D39" s="26"/>
      <c r="E39" s="26"/>
      <c r="F39" s="26"/>
      <c r="G39" s="26"/>
      <c r="H39" s="25"/>
      <c r="I39" s="25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5C57-46C9-4B23-94FA-A14E05160D6E}">
  <sheetPr>
    <pageSetUpPr fitToPage="1"/>
  </sheetPr>
  <dimension ref="B1:L22"/>
  <sheetViews>
    <sheetView workbookViewId="0">
      <selection activeCell="G26" sqref="G2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2" t="s">
        <v>120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201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173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56" t="s">
        <v>200</v>
      </c>
      <c r="C6" s="55" t="s">
        <v>199</v>
      </c>
      <c r="D6" s="55" t="s">
        <v>198</v>
      </c>
      <c r="E6" s="55" t="s">
        <v>197</v>
      </c>
      <c r="F6" s="55" t="s">
        <v>196</v>
      </c>
      <c r="G6" s="55" t="s">
        <v>195</v>
      </c>
      <c r="H6" s="55" t="s">
        <v>194</v>
      </c>
      <c r="I6" s="55" t="s">
        <v>193</v>
      </c>
      <c r="J6" s="55" t="s">
        <v>192</v>
      </c>
      <c r="K6" s="55" t="s">
        <v>191</v>
      </c>
      <c r="L6" s="55" t="s">
        <v>190</v>
      </c>
    </row>
    <row r="7" spans="2:12" ht="15.75" thickBot="1" x14ac:dyDescent="0.3">
      <c r="B7" s="46" t="s">
        <v>164</v>
      </c>
      <c r="C7" s="46" t="s">
        <v>163</v>
      </c>
      <c r="D7" s="46" t="s">
        <v>162</v>
      </c>
      <c r="E7" s="46" t="s">
        <v>161</v>
      </c>
      <c r="F7" s="46" t="s">
        <v>160</v>
      </c>
      <c r="G7" s="46" t="s">
        <v>189</v>
      </c>
      <c r="H7" s="46" t="s">
        <v>158</v>
      </c>
      <c r="I7" s="46" t="s">
        <v>157</v>
      </c>
      <c r="J7" s="46" t="s">
        <v>188</v>
      </c>
      <c r="K7" s="46" t="s">
        <v>187</v>
      </c>
      <c r="L7" s="46" t="s">
        <v>186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185</v>
      </c>
      <c r="C9" s="30">
        <f t="shared" ref="C9:L9" si="0">SUM(C10:C13)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</row>
    <row r="10" spans="2:12" x14ac:dyDescent="0.25">
      <c r="B10" s="52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2" t="s">
        <v>183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>F11-K11</f>
        <v>0</v>
      </c>
    </row>
    <row r="12" spans="2:12" x14ac:dyDescent="0.25">
      <c r="B12" s="52" t="s">
        <v>182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>F12-K12</f>
        <v>0</v>
      </c>
    </row>
    <row r="13" spans="2:12" x14ac:dyDescent="0.25">
      <c r="B13" s="52" t="s">
        <v>181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>F13-K13</f>
        <v>0</v>
      </c>
    </row>
    <row r="14" spans="2:12" x14ac:dyDescent="0.25">
      <c r="B14" s="51"/>
      <c r="C14" s="28"/>
      <c r="D14" s="28"/>
      <c r="E14" s="28"/>
      <c r="F14" s="28"/>
      <c r="G14" s="28"/>
      <c r="H14" s="28"/>
      <c r="I14" s="28"/>
      <c r="J14" s="28"/>
      <c r="K14" s="28"/>
      <c r="L14" s="28">
        <f>F14-K14</f>
        <v>0</v>
      </c>
    </row>
    <row r="15" spans="2:12" x14ac:dyDescent="0.25">
      <c r="B15" s="50" t="s">
        <v>180</v>
      </c>
      <c r="C15" s="30">
        <f t="shared" ref="C15:L15" si="1">SUM(C16:C19)</f>
        <v>0</v>
      </c>
      <c r="D15" s="30">
        <f t="shared" si="1"/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</row>
    <row r="16" spans="2:12" x14ac:dyDescent="0.25">
      <c r="B16" s="52" t="s">
        <v>179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>F16-K16</f>
        <v>0</v>
      </c>
    </row>
    <row r="17" spans="2:12" x14ac:dyDescent="0.25">
      <c r="B17" s="52" t="s">
        <v>178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>F17-K17</f>
        <v>0</v>
      </c>
    </row>
    <row r="18" spans="2:12" x14ac:dyDescent="0.25">
      <c r="B18" s="52" t="s">
        <v>177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>F18-K18</f>
        <v>0</v>
      </c>
    </row>
    <row r="19" spans="2:12" x14ac:dyDescent="0.25">
      <c r="B19" s="52" t="s">
        <v>176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>F19-K19</f>
        <v>0</v>
      </c>
    </row>
    <row r="20" spans="2:12" x14ac:dyDescent="0.25">
      <c r="B20" s="51"/>
      <c r="C20" s="28"/>
      <c r="D20" s="28"/>
      <c r="E20" s="28"/>
      <c r="F20" s="28"/>
      <c r="G20" s="28"/>
      <c r="H20" s="28"/>
      <c r="I20" s="28"/>
      <c r="J20" s="28"/>
      <c r="K20" s="28"/>
      <c r="L20" s="28">
        <f>F20-K20</f>
        <v>0</v>
      </c>
    </row>
    <row r="21" spans="2:12" ht="38.25" x14ac:dyDescent="0.25">
      <c r="B21" s="50" t="s">
        <v>175</v>
      </c>
      <c r="C21" s="30">
        <f t="shared" ref="C21:L21" si="2">C9+C15</f>
        <v>0</v>
      </c>
      <c r="D21" s="30">
        <f t="shared" si="2"/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  <c r="I21" s="30">
        <f t="shared" si="2"/>
        <v>0</v>
      </c>
      <c r="J21" s="30">
        <f t="shared" si="2"/>
        <v>0</v>
      </c>
      <c r="K21" s="30">
        <f t="shared" si="2"/>
        <v>0</v>
      </c>
      <c r="L21" s="30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CF73-E3B9-4B17-A475-80F74ED6511F}">
  <sheetPr>
    <pageSetUpPr fitToPage="1"/>
  </sheetPr>
  <dimension ref="B1:E85"/>
  <sheetViews>
    <sheetView workbookViewId="0">
      <pane ySplit="8" topLeftCell="A9" activePane="bottomLeft" state="frozen"/>
      <selection pane="bottomLeft" activeCell="B37" sqref="B3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3" t="s">
        <v>120</v>
      </c>
      <c r="C2" s="154"/>
      <c r="D2" s="154"/>
      <c r="E2" s="155"/>
    </row>
    <row r="3" spans="2:5" x14ac:dyDescent="0.2">
      <c r="B3" s="178" t="s">
        <v>243</v>
      </c>
      <c r="C3" s="179"/>
      <c r="D3" s="179"/>
      <c r="E3" s="180"/>
    </row>
    <row r="4" spans="2:5" x14ac:dyDescent="0.2">
      <c r="B4" s="178" t="s">
        <v>173</v>
      </c>
      <c r="C4" s="179"/>
      <c r="D4" s="179"/>
      <c r="E4" s="180"/>
    </row>
    <row r="5" spans="2:5" ht="13.5" thickBot="1" x14ac:dyDescent="0.25">
      <c r="B5" s="181" t="s">
        <v>1</v>
      </c>
      <c r="C5" s="182"/>
      <c r="D5" s="182"/>
      <c r="E5" s="183"/>
    </row>
    <row r="6" spans="2:5" ht="13.5" thickBot="1" x14ac:dyDescent="0.25">
      <c r="B6" s="87"/>
      <c r="C6" s="87"/>
      <c r="D6" s="87"/>
      <c r="E6" s="87"/>
    </row>
    <row r="7" spans="2:5" x14ac:dyDescent="0.2">
      <c r="B7" s="184" t="s">
        <v>2</v>
      </c>
      <c r="C7" s="21" t="s">
        <v>224</v>
      </c>
      <c r="D7" s="186" t="s">
        <v>212</v>
      </c>
      <c r="E7" s="21" t="s">
        <v>211</v>
      </c>
    </row>
    <row r="8" spans="2:5" ht="13.5" thickBot="1" x14ac:dyDescent="0.25">
      <c r="B8" s="185"/>
      <c r="C8" s="22" t="s">
        <v>242</v>
      </c>
      <c r="D8" s="187"/>
      <c r="E8" s="22" t="s">
        <v>241</v>
      </c>
    </row>
    <row r="9" spans="2:5" x14ac:dyDescent="0.2">
      <c r="B9" s="77" t="s">
        <v>240</v>
      </c>
      <c r="C9" s="76">
        <f>SUM(C10:C12)</f>
        <v>264094556</v>
      </c>
      <c r="D9" s="76">
        <f>SUM(D10:D12)</f>
        <v>157890816.81999999</v>
      </c>
      <c r="E9" s="76">
        <f>SUM(E10:E12)</f>
        <v>157890816.56999999</v>
      </c>
    </row>
    <row r="10" spans="2:5" x14ac:dyDescent="0.2">
      <c r="B10" s="80" t="s">
        <v>239</v>
      </c>
      <c r="C10" s="78">
        <v>10589875</v>
      </c>
      <c r="D10" s="78">
        <v>30558843</v>
      </c>
      <c r="E10" s="78">
        <v>30558842.75</v>
      </c>
    </row>
    <row r="11" spans="2:5" x14ac:dyDescent="0.2">
      <c r="B11" s="80" t="s">
        <v>209</v>
      </c>
      <c r="C11" s="78">
        <v>253504681</v>
      </c>
      <c r="D11" s="78">
        <v>127331973.81999999</v>
      </c>
      <c r="E11" s="78">
        <v>127331973.81999999</v>
      </c>
    </row>
    <row r="12" spans="2:5" x14ac:dyDescent="0.2">
      <c r="B12" s="80" t="s">
        <v>238</v>
      </c>
      <c r="C12" s="78">
        <f>C48</f>
        <v>0</v>
      </c>
      <c r="D12" s="78">
        <f>D48</f>
        <v>0</v>
      </c>
      <c r="E12" s="78">
        <f>E48</f>
        <v>0</v>
      </c>
    </row>
    <row r="13" spans="2:5" x14ac:dyDescent="0.2">
      <c r="B13" s="77"/>
      <c r="C13" s="78"/>
      <c r="D13" s="78"/>
      <c r="E13" s="78"/>
    </row>
    <row r="14" spans="2:5" ht="15" x14ac:dyDescent="0.2">
      <c r="B14" s="77" t="s">
        <v>237</v>
      </c>
      <c r="C14" s="76">
        <f>SUM(C15:C16)</f>
        <v>264094556</v>
      </c>
      <c r="D14" s="76">
        <f>SUM(D15:D16)</f>
        <v>120939016.15000001</v>
      </c>
      <c r="E14" s="76">
        <f>SUM(E15:E16)</f>
        <v>102111744.94</v>
      </c>
    </row>
    <row r="15" spans="2:5" x14ac:dyDescent="0.2">
      <c r="B15" s="80" t="s">
        <v>218</v>
      </c>
      <c r="C15" s="78">
        <v>10589875</v>
      </c>
      <c r="D15" s="78">
        <v>15844658.029999999</v>
      </c>
      <c r="E15" s="78">
        <v>15661442.300000001</v>
      </c>
    </row>
    <row r="16" spans="2:5" x14ac:dyDescent="0.2">
      <c r="B16" s="80" t="s">
        <v>236</v>
      </c>
      <c r="C16" s="78">
        <v>253504681</v>
      </c>
      <c r="D16" s="78">
        <v>105094358.12</v>
      </c>
      <c r="E16" s="78">
        <v>86450302.640000001</v>
      </c>
    </row>
    <row r="17" spans="2:5" x14ac:dyDescent="0.2">
      <c r="B17" s="79"/>
      <c r="C17" s="78"/>
      <c r="D17" s="78"/>
      <c r="E17" s="78"/>
    </row>
    <row r="18" spans="2:5" x14ac:dyDescent="0.2">
      <c r="B18" s="77" t="s">
        <v>235</v>
      </c>
      <c r="C18" s="76">
        <f>SUM(C19:C20)</f>
        <v>0</v>
      </c>
      <c r="D18" s="76">
        <f>SUM(D19:D20)</f>
        <v>0</v>
      </c>
      <c r="E18" s="76">
        <f>SUM(E19:E20)</f>
        <v>0</v>
      </c>
    </row>
    <row r="19" spans="2:5" x14ac:dyDescent="0.2">
      <c r="B19" s="80" t="s">
        <v>217</v>
      </c>
      <c r="C19" s="86"/>
      <c r="D19" s="78"/>
      <c r="E19" s="78"/>
    </row>
    <row r="20" spans="2:5" x14ac:dyDescent="0.2">
      <c r="B20" s="80" t="s">
        <v>204</v>
      </c>
      <c r="C20" s="86"/>
      <c r="D20" s="78"/>
      <c r="E20" s="78"/>
    </row>
    <row r="21" spans="2:5" x14ac:dyDescent="0.2">
      <c r="B21" s="79"/>
      <c r="C21" s="78"/>
      <c r="D21" s="78"/>
      <c r="E21" s="78"/>
    </row>
    <row r="22" spans="2:5" x14ac:dyDescent="0.2">
      <c r="B22" s="77" t="s">
        <v>234</v>
      </c>
      <c r="C22" s="76">
        <f>C9-C14+C18</f>
        <v>0</v>
      </c>
      <c r="D22" s="77">
        <f>D9-D14+D18</f>
        <v>36951800.669999987</v>
      </c>
      <c r="E22" s="77">
        <f>E9-E14+E18</f>
        <v>55779071.629999995</v>
      </c>
    </row>
    <row r="23" spans="2:5" x14ac:dyDescent="0.2">
      <c r="B23" s="77"/>
      <c r="C23" s="78"/>
      <c r="D23" s="79"/>
      <c r="E23" s="79"/>
    </row>
    <row r="24" spans="2:5" x14ac:dyDescent="0.2">
      <c r="B24" s="77" t="s">
        <v>233</v>
      </c>
      <c r="C24" s="76">
        <f>C22-C12</f>
        <v>0</v>
      </c>
      <c r="D24" s="77">
        <f>D22-D12</f>
        <v>36951800.669999987</v>
      </c>
      <c r="E24" s="77">
        <f>E22-E12</f>
        <v>55779071.629999995</v>
      </c>
    </row>
    <row r="25" spans="2:5" x14ac:dyDescent="0.2">
      <c r="B25" s="77"/>
      <c r="C25" s="78"/>
      <c r="D25" s="79"/>
      <c r="E25" s="79"/>
    </row>
    <row r="26" spans="2:5" ht="25.5" x14ac:dyDescent="0.2">
      <c r="B26" s="77" t="s">
        <v>232</v>
      </c>
      <c r="C26" s="76">
        <f>C24-C18</f>
        <v>0</v>
      </c>
      <c r="D26" s="76">
        <f>D24-D18</f>
        <v>36951800.669999987</v>
      </c>
      <c r="E26" s="76">
        <f>E24-E18</f>
        <v>55779071.629999995</v>
      </c>
    </row>
    <row r="27" spans="2:5" ht="13.5" thickBot="1" x14ac:dyDescent="0.25">
      <c r="B27" s="85"/>
      <c r="C27" s="84"/>
      <c r="D27" s="84"/>
      <c r="E27" s="84"/>
    </row>
    <row r="28" spans="2:5" ht="35.1" customHeight="1" thickBot="1" x14ac:dyDescent="0.25">
      <c r="B28" s="177"/>
      <c r="C28" s="177"/>
      <c r="D28" s="177"/>
      <c r="E28" s="177"/>
    </row>
    <row r="29" spans="2:5" ht="13.5" thickBot="1" x14ac:dyDescent="0.25">
      <c r="B29" s="83" t="s">
        <v>214</v>
      </c>
      <c r="C29" s="82" t="s">
        <v>223</v>
      </c>
      <c r="D29" s="82" t="s">
        <v>212</v>
      </c>
      <c r="E29" s="82" t="s">
        <v>210</v>
      </c>
    </row>
    <row r="30" spans="2:5" x14ac:dyDescent="0.2">
      <c r="B30" s="81"/>
      <c r="C30" s="78"/>
      <c r="D30" s="78"/>
      <c r="E30" s="78"/>
    </row>
    <row r="31" spans="2:5" x14ac:dyDescent="0.2">
      <c r="B31" s="77" t="s">
        <v>231</v>
      </c>
      <c r="C31" s="76">
        <f>SUM(C32:C33)</f>
        <v>0</v>
      </c>
      <c r="D31" s="77">
        <f>SUM(D32:D33)</f>
        <v>0</v>
      </c>
      <c r="E31" s="77">
        <f>SUM(E32:E33)</f>
        <v>0</v>
      </c>
    </row>
    <row r="32" spans="2:5" x14ac:dyDescent="0.2">
      <c r="B32" s="80" t="s">
        <v>230</v>
      </c>
      <c r="C32" s="78"/>
      <c r="D32" s="79"/>
      <c r="E32" s="79"/>
    </row>
    <row r="33" spans="2:5" x14ac:dyDescent="0.2">
      <c r="B33" s="80" t="s">
        <v>229</v>
      </c>
      <c r="C33" s="78"/>
      <c r="D33" s="79"/>
      <c r="E33" s="79"/>
    </row>
    <row r="34" spans="2:5" x14ac:dyDescent="0.2">
      <c r="B34" s="77"/>
      <c r="C34" s="78"/>
      <c r="D34" s="78"/>
      <c r="E34" s="78"/>
    </row>
    <row r="35" spans="2:5" x14ac:dyDescent="0.2">
      <c r="B35" s="77" t="s">
        <v>228</v>
      </c>
      <c r="C35" s="76">
        <f>C26-C31</f>
        <v>0</v>
      </c>
      <c r="D35" s="76">
        <f>D26-D31</f>
        <v>36951800.669999987</v>
      </c>
      <c r="E35" s="76">
        <f>E26-E31</f>
        <v>55779071.629999995</v>
      </c>
    </row>
    <row r="36" spans="2:5" ht="13.5" thickBot="1" x14ac:dyDescent="0.25">
      <c r="B36" s="75"/>
      <c r="C36" s="74"/>
      <c r="D36" s="74"/>
      <c r="E36" s="74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1" t="s">
        <v>214</v>
      </c>
      <c r="C38" s="173" t="s">
        <v>213</v>
      </c>
      <c r="D38" s="175" t="s">
        <v>212</v>
      </c>
      <c r="E38" s="71" t="s">
        <v>211</v>
      </c>
    </row>
    <row r="39" spans="2:5" ht="13.5" thickBot="1" x14ac:dyDescent="0.25">
      <c r="B39" s="172"/>
      <c r="C39" s="174"/>
      <c r="D39" s="176"/>
      <c r="E39" s="70" t="s">
        <v>210</v>
      </c>
    </row>
    <row r="40" spans="2:5" x14ac:dyDescent="0.2">
      <c r="B40" s="69"/>
      <c r="C40" s="63"/>
      <c r="D40" s="63"/>
      <c r="E40" s="63"/>
    </row>
    <row r="41" spans="2:5" x14ac:dyDescent="0.2">
      <c r="B41" s="59" t="s">
        <v>227</v>
      </c>
      <c r="C41" s="60">
        <f>SUM(C42:C43)</f>
        <v>0</v>
      </c>
      <c r="D41" s="60">
        <f>SUM(D42:D43)</f>
        <v>0</v>
      </c>
      <c r="E41" s="60">
        <f>SUM(E42:E43)</f>
        <v>0</v>
      </c>
    </row>
    <row r="42" spans="2:5" x14ac:dyDescent="0.2">
      <c r="B42" s="67" t="s">
        <v>220</v>
      </c>
      <c r="C42" s="63"/>
      <c r="D42" s="66"/>
      <c r="E42" s="66"/>
    </row>
    <row r="43" spans="2:5" x14ac:dyDescent="0.2">
      <c r="B43" s="67" t="s">
        <v>207</v>
      </c>
      <c r="C43" s="63"/>
      <c r="D43" s="66"/>
      <c r="E43" s="66"/>
    </row>
    <row r="44" spans="2:5" x14ac:dyDescent="0.2">
      <c r="B44" s="59" t="s">
        <v>226</v>
      </c>
      <c r="C44" s="60">
        <f>SUM(C45:C46)</f>
        <v>0</v>
      </c>
      <c r="D44" s="60">
        <f>SUM(D45:D46)</f>
        <v>0</v>
      </c>
      <c r="E44" s="60">
        <f>SUM(E45:E46)</f>
        <v>0</v>
      </c>
    </row>
    <row r="45" spans="2:5" x14ac:dyDescent="0.2">
      <c r="B45" s="67" t="s">
        <v>219</v>
      </c>
      <c r="C45" s="63"/>
      <c r="D45" s="66"/>
      <c r="E45" s="66"/>
    </row>
    <row r="46" spans="2:5" x14ac:dyDescent="0.2">
      <c r="B46" s="67" t="s">
        <v>206</v>
      </c>
      <c r="C46" s="63"/>
      <c r="D46" s="66"/>
      <c r="E46" s="66"/>
    </row>
    <row r="47" spans="2:5" x14ac:dyDescent="0.2">
      <c r="B47" s="59"/>
      <c r="C47" s="63"/>
      <c r="D47" s="63"/>
      <c r="E47" s="63"/>
    </row>
    <row r="48" spans="2:5" x14ac:dyDescent="0.2">
      <c r="B48" s="59" t="s">
        <v>225</v>
      </c>
      <c r="C48" s="60">
        <f>C41-C44</f>
        <v>0</v>
      </c>
      <c r="D48" s="59">
        <f>D41-D44</f>
        <v>0</v>
      </c>
      <c r="E48" s="59">
        <f>E41-E44</f>
        <v>0</v>
      </c>
    </row>
    <row r="49" spans="2:5" ht="13.5" thickBot="1" x14ac:dyDescent="0.25">
      <c r="B49" s="57"/>
      <c r="C49" s="58"/>
      <c r="D49" s="57"/>
      <c r="E49" s="57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1" t="s">
        <v>214</v>
      </c>
      <c r="C51" s="71" t="s">
        <v>224</v>
      </c>
      <c r="D51" s="175" t="s">
        <v>212</v>
      </c>
      <c r="E51" s="71" t="s">
        <v>211</v>
      </c>
    </row>
    <row r="52" spans="2:5" ht="13.5" thickBot="1" x14ac:dyDescent="0.25">
      <c r="B52" s="172"/>
      <c r="C52" s="70" t="s">
        <v>223</v>
      </c>
      <c r="D52" s="176"/>
      <c r="E52" s="70" t="s">
        <v>210</v>
      </c>
    </row>
    <row r="53" spans="2:5" x14ac:dyDescent="0.2">
      <c r="B53" s="69"/>
      <c r="C53" s="63"/>
      <c r="D53" s="63"/>
      <c r="E53" s="63"/>
    </row>
    <row r="54" spans="2:5" x14ac:dyDescent="0.2">
      <c r="B54" s="66" t="s">
        <v>222</v>
      </c>
      <c r="C54" s="63">
        <f>C10</f>
        <v>10589875</v>
      </c>
      <c r="D54" s="66">
        <f>D10</f>
        <v>30558843</v>
      </c>
      <c r="E54" s="66">
        <f>E10</f>
        <v>30558842.75</v>
      </c>
    </row>
    <row r="55" spans="2:5" x14ac:dyDescent="0.2">
      <c r="B55" s="66"/>
      <c r="C55" s="63"/>
      <c r="D55" s="66"/>
      <c r="E55" s="66"/>
    </row>
    <row r="56" spans="2:5" x14ac:dyDescent="0.2">
      <c r="B56" s="73" t="s">
        <v>221</v>
      </c>
      <c r="C56" s="63">
        <f>C42-C45</f>
        <v>0</v>
      </c>
      <c r="D56" s="66">
        <f>D42-D45</f>
        <v>0</v>
      </c>
      <c r="E56" s="66">
        <f>E42-E45</f>
        <v>0</v>
      </c>
    </row>
    <row r="57" spans="2:5" x14ac:dyDescent="0.2">
      <c r="B57" s="67" t="s">
        <v>220</v>
      </c>
      <c r="C57" s="63">
        <f>C42</f>
        <v>0</v>
      </c>
      <c r="D57" s="66">
        <f>D42</f>
        <v>0</v>
      </c>
      <c r="E57" s="66">
        <f>E42</f>
        <v>0</v>
      </c>
    </row>
    <row r="58" spans="2:5" x14ac:dyDescent="0.2">
      <c r="B58" s="67" t="s">
        <v>219</v>
      </c>
      <c r="C58" s="63">
        <f>C45</f>
        <v>0</v>
      </c>
      <c r="D58" s="66">
        <f>D45</f>
        <v>0</v>
      </c>
      <c r="E58" s="66">
        <f>E45</f>
        <v>0</v>
      </c>
    </row>
    <row r="59" spans="2:5" x14ac:dyDescent="0.2">
      <c r="B59" s="64"/>
      <c r="C59" s="63"/>
      <c r="D59" s="66"/>
      <c r="E59" s="66"/>
    </row>
    <row r="60" spans="2:5" x14ac:dyDescent="0.2">
      <c r="B60" s="64" t="s">
        <v>218</v>
      </c>
      <c r="C60" s="63">
        <f>C15</f>
        <v>10589875</v>
      </c>
      <c r="D60" s="63">
        <f>D15</f>
        <v>15844658.029999999</v>
      </c>
      <c r="E60" s="63">
        <f>E15</f>
        <v>15661442.300000001</v>
      </c>
    </row>
    <row r="61" spans="2:5" x14ac:dyDescent="0.2">
      <c r="B61" s="64"/>
      <c r="C61" s="63"/>
      <c r="D61" s="63"/>
      <c r="E61" s="63"/>
    </row>
    <row r="62" spans="2:5" x14ac:dyDescent="0.2">
      <c r="B62" s="64" t="s">
        <v>217</v>
      </c>
      <c r="C62" s="65"/>
      <c r="D62" s="63">
        <f>D19</f>
        <v>0</v>
      </c>
      <c r="E62" s="63">
        <f>E19</f>
        <v>0</v>
      </c>
    </row>
    <row r="63" spans="2:5" x14ac:dyDescent="0.2">
      <c r="B63" s="64"/>
      <c r="C63" s="63"/>
      <c r="D63" s="63"/>
      <c r="E63" s="63"/>
    </row>
    <row r="64" spans="2:5" x14ac:dyDescent="0.2">
      <c r="B64" s="62" t="s">
        <v>216</v>
      </c>
      <c r="C64" s="60">
        <f>C54+C56-C60+C62</f>
        <v>0</v>
      </c>
      <c r="D64" s="59">
        <f>D54+D56-D60+D62</f>
        <v>14714184.970000001</v>
      </c>
      <c r="E64" s="59">
        <f>E54+E56-E60+E62</f>
        <v>14897400.449999999</v>
      </c>
    </row>
    <row r="65" spans="2:5" x14ac:dyDescent="0.2">
      <c r="B65" s="62"/>
      <c r="C65" s="60"/>
      <c r="D65" s="59"/>
      <c r="E65" s="59"/>
    </row>
    <row r="66" spans="2:5" ht="25.5" x14ac:dyDescent="0.2">
      <c r="B66" s="61" t="s">
        <v>215</v>
      </c>
      <c r="C66" s="60">
        <f>C64-C56</f>
        <v>0</v>
      </c>
      <c r="D66" s="59">
        <f>D64-D56</f>
        <v>14714184.970000001</v>
      </c>
      <c r="E66" s="59">
        <f>E64-E56</f>
        <v>14897400.449999999</v>
      </c>
    </row>
    <row r="67" spans="2:5" ht="13.5" thickBot="1" x14ac:dyDescent="0.25">
      <c r="B67" s="57"/>
      <c r="C67" s="58"/>
      <c r="D67" s="57"/>
      <c r="E67" s="57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1" t="s">
        <v>214</v>
      </c>
      <c r="C69" s="173" t="s">
        <v>213</v>
      </c>
      <c r="D69" s="175" t="s">
        <v>212</v>
      </c>
      <c r="E69" s="71" t="s">
        <v>211</v>
      </c>
    </row>
    <row r="70" spans="2:5" ht="13.5" thickBot="1" x14ac:dyDescent="0.25">
      <c r="B70" s="172"/>
      <c r="C70" s="174"/>
      <c r="D70" s="176"/>
      <c r="E70" s="70" t="s">
        <v>210</v>
      </c>
    </row>
    <row r="71" spans="2:5" x14ac:dyDescent="0.2">
      <c r="B71" s="69"/>
      <c r="C71" s="63"/>
      <c r="D71" s="63"/>
      <c r="E71" s="63"/>
    </row>
    <row r="72" spans="2:5" x14ac:dyDescent="0.2">
      <c r="B72" s="66" t="s">
        <v>209</v>
      </c>
      <c r="C72" s="63">
        <f>C11</f>
        <v>253504681</v>
      </c>
      <c r="D72" s="66">
        <f>D11</f>
        <v>127331973.81999999</v>
      </c>
      <c r="E72" s="66">
        <f>E11</f>
        <v>127331973.81999999</v>
      </c>
    </row>
    <row r="73" spans="2:5" x14ac:dyDescent="0.2">
      <c r="B73" s="66"/>
      <c r="C73" s="63"/>
      <c r="D73" s="66"/>
      <c r="E73" s="66"/>
    </row>
    <row r="74" spans="2:5" ht="25.5" x14ac:dyDescent="0.2">
      <c r="B74" s="68" t="s">
        <v>208</v>
      </c>
      <c r="C74" s="63">
        <f>C75-C76</f>
        <v>0</v>
      </c>
      <c r="D74" s="66">
        <f>D75-D76</f>
        <v>0</v>
      </c>
      <c r="E74" s="66">
        <f>E75-E76</f>
        <v>0</v>
      </c>
    </row>
    <row r="75" spans="2:5" x14ac:dyDescent="0.2">
      <c r="B75" s="67" t="s">
        <v>207</v>
      </c>
      <c r="C75" s="63">
        <f>C43</f>
        <v>0</v>
      </c>
      <c r="D75" s="66">
        <f>D43</f>
        <v>0</v>
      </c>
      <c r="E75" s="66">
        <f>E43</f>
        <v>0</v>
      </c>
    </row>
    <row r="76" spans="2:5" x14ac:dyDescent="0.2">
      <c r="B76" s="67" t="s">
        <v>206</v>
      </c>
      <c r="C76" s="63">
        <f>C46</f>
        <v>0</v>
      </c>
      <c r="D76" s="66">
        <f>D46</f>
        <v>0</v>
      </c>
      <c r="E76" s="66">
        <f>E46</f>
        <v>0</v>
      </c>
    </row>
    <row r="77" spans="2:5" x14ac:dyDescent="0.2">
      <c r="B77" s="64"/>
      <c r="C77" s="63"/>
      <c r="D77" s="66"/>
      <c r="E77" s="66"/>
    </row>
    <row r="78" spans="2:5" x14ac:dyDescent="0.2">
      <c r="B78" s="64" t="s">
        <v>205</v>
      </c>
      <c r="C78" s="63">
        <f>C16</f>
        <v>253504681</v>
      </c>
      <c r="D78" s="63">
        <f>D16</f>
        <v>105094358.12</v>
      </c>
      <c r="E78" s="63">
        <f>E16</f>
        <v>86450302.640000001</v>
      </c>
    </row>
    <row r="79" spans="2:5" x14ac:dyDescent="0.2">
      <c r="B79" s="64"/>
      <c r="C79" s="63"/>
      <c r="D79" s="63"/>
      <c r="E79" s="63"/>
    </row>
    <row r="80" spans="2:5" x14ac:dyDescent="0.2">
      <c r="B80" s="64" t="s">
        <v>204</v>
      </c>
      <c r="C80" s="65"/>
      <c r="D80" s="63">
        <f>D20</f>
        <v>0</v>
      </c>
      <c r="E80" s="63">
        <f>E20</f>
        <v>0</v>
      </c>
    </row>
    <row r="81" spans="2:5" x14ac:dyDescent="0.2">
      <c r="B81" s="64"/>
      <c r="C81" s="63"/>
      <c r="D81" s="63"/>
      <c r="E81" s="63"/>
    </row>
    <row r="82" spans="2:5" x14ac:dyDescent="0.2">
      <c r="B82" s="62" t="s">
        <v>203</v>
      </c>
      <c r="C82" s="60">
        <f>C72+C74-C78+C80</f>
        <v>0</v>
      </c>
      <c r="D82" s="59">
        <f>D72+D74-D78+D80</f>
        <v>22237615.699999988</v>
      </c>
      <c r="E82" s="59">
        <f>E72+E74-E78+E80</f>
        <v>40881671.179999992</v>
      </c>
    </row>
    <row r="83" spans="2:5" x14ac:dyDescent="0.2">
      <c r="B83" s="62"/>
      <c r="C83" s="60"/>
      <c r="D83" s="59"/>
      <c r="E83" s="59"/>
    </row>
    <row r="84" spans="2:5" ht="25.5" x14ac:dyDescent="0.2">
      <c r="B84" s="61" t="s">
        <v>202</v>
      </c>
      <c r="C84" s="60">
        <f>C82-C74</f>
        <v>0</v>
      </c>
      <c r="D84" s="59">
        <f>D82-D74</f>
        <v>22237615.699999988</v>
      </c>
      <c r="E84" s="59">
        <f>E82-E74</f>
        <v>40881671.179999992</v>
      </c>
    </row>
    <row r="85" spans="2:5" ht="13.5" thickBot="1" x14ac:dyDescent="0.25">
      <c r="B85" s="57"/>
      <c r="C85" s="58"/>
      <c r="D85" s="57"/>
      <c r="E85" s="5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4E78-AB69-4583-B0A0-692F5CB06378}">
  <sheetPr>
    <pageSetUpPr fitToPage="1"/>
  </sheetPr>
  <dimension ref="B1:H78"/>
  <sheetViews>
    <sheetView workbookViewId="0">
      <pane ySplit="8" topLeftCell="A9" activePane="bottomLeft" state="frozen"/>
      <selection pane="bottomLeft" activeCell="E96" sqref="E9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8" customWidth="1"/>
    <col min="4" max="4" width="18" style="1" customWidth="1"/>
    <col min="5" max="5" width="14.7109375" style="88" customWidth="1"/>
    <col min="6" max="6" width="13.85546875" style="1" customWidth="1"/>
    <col min="7" max="7" width="14.85546875" style="1" customWidth="1"/>
    <col min="8" max="8" width="13.7109375" style="88" customWidth="1"/>
    <col min="9" max="16384" width="11" style="1"/>
  </cols>
  <sheetData>
    <row r="1" spans="2:8" ht="13.5" thickBot="1" x14ac:dyDescent="0.25"/>
    <row r="2" spans="2:8" x14ac:dyDescent="0.2">
      <c r="B2" s="153" t="s">
        <v>120</v>
      </c>
      <c r="C2" s="154"/>
      <c r="D2" s="154"/>
      <c r="E2" s="154"/>
      <c r="F2" s="154"/>
      <c r="G2" s="154"/>
      <c r="H2" s="155"/>
    </row>
    <row r="3" spans="2:8" x14ac:dyDescent="0.2">
      <c r="B3" s="178" t="s">
        <v>312</v>
      </c>
      <c r="C3" s="179"/>
      <c r="D3" s="179"/>
      <c r="E3" s="179"/>
      <c r="F3" s="179"/>
      <c r="G3" s="179"/>
      <c r="H3" s="180"/>
    </row>
    <row r="4" spans="2:8" x14ac:dyDescent="0.2">
      <c r="B4" s="178" t="s">
        <v>173</v>
      </c>
      <c r="C4" s="179"/>
      <c r="D4" s="179"/>
      <c r="E4" s="179"/>
      <c r="F4" s="179"/>
      <c r="G4" s="179"/>
      <c r="H4" s="180"/>
    </row>
    <row r="5" spans="2:8" ht="13.5" thickBot="1" x14ac:dyDescent="0.25">
      <c r="B5" s="181" t="s">
        <v>1</v>
      </c>
      <c r="C5" s="182"/>
      <c r="D5" s="182"/>
      <c r="E5" s="182"/>
      <c r="F5" s="182"/>
      <c r="G5" s="182"/>
      <c r="H5" s="183"/>
    </row>
    <row r="6" spans="2:8" ht="13.5" thickBot="1" x14ac:dyDescent="0.25">
      <c r="B6" s="20"/>
      <c r="C6" s="190" t="s">
        <v>311</v>
      </c>
      <c r="D6" s="191"/>
      <c r="E6" s="191"/>
      <c r="F6" s="191"/>
      <c r="G6" s="192"/>
      <c r="H6" s="188" t="s">
        <v>310</v>
      </c>
    </row>
    <row r="7" spans="2:8" x14ac:dyDescent="0.2">
      <c r="B7" s="109" t="s">
        <v>214</v>
      </c>
      <c r="C7" s="188" t="s">
        <v>309</v>
      </c>
      <c r="D7" s="186" t="s">
        <v>308</v>
      </c>
      <c r="E7" s="188" t="s">
        <v>307</v>
      </c>
      <c r="F7" s="188" t="s">
        <v>212</v>
      </c>
      <c r="G7" s="188" t="s">
        <v>306</v>
      </c>
      <c r="H7" s="193"/>
    </row>
    <row r="8" spans="2:8" ht="13.5" thickBot="1" x14ac:dyDescent="0.25">
      <c r="B8" s="108" t="s">
        <v>164</v>
      </c>
      <c r="C8" s="189"/>
      <c r="D8" s="187"/>
      <c r="E8" s="189"/>
      <c r="F8" s="189"/>
      <c r="G8" s="189"/>
      <c r="H8" s="189"/>
    </row>
    <row r="9" spans="2:8" x14ac:dyDescent="0.2">
      <c r="B9" s="59" t="s">
        <v>305</v>
      </c>
      <c r="C9" s="93"/>
      <c r="D9" s="94"/>
      <c r="E9" s="93"/>
      <c r="F9" s="94"/>
      <c r="G9" s="94"/>
      <c r="H9" s="93"/>
    </row>
    <row r="10" spans="2:8" x14ac:dyDescent="0.2">
      <c r="B10" s="64" t="s">
        <v>304</v>
      </c>
      <c r="C10" s="93"/>
      <c r="D10" s="94"/>
      <c r="E10" s="93">
        <f t="shared" ref="E10:E16" si="0">C10+D10</f>
        <v>0</v>
      </c>
      <c r="F10" s="94"/>
      <c r="G10" s="94"/>
      <c r="H10" s="93">
        <f t="shared" ref="H10:H16" si="1">G10-C10</f>
        <v>0</v>
      </c>
    </row>
    <row r="11" spans="2:8" x14ac:dyDescent="0.2">
      <c r="B11" s="64" t="s">
        <v>303</v>
      </c>
      <c r="C11" s="93"/>
      <c r="D11" s="94"/>
      <c r="E11" s="93">
        <f t="shared" si="0"/>
        <v>0</v>
      </c>
      <c r="F11" s="94"/>
      <c r="G11" s="94"/>
      <c r="H11" s="93">
        <f t="shared" si="1"/>
        <v>0</v>
      </c>
    </row>
    <row r="12" spans="2:8" x14ac:dyDescent="0.2">
      <c r="B12" s="64" t="s">
        <v>302</v>
      </c>
      <c r="C12" s="93"/>
      <c r="D12" s="94"/>
      <c r="E12" s="93">
        <f t="shared" si="0"/>
        <v>0</v>
      </c>
      <c r="F12" s="94"/>
      <c r="G12" s="94"/>
      <c r="H12" s="93">
        <f t="shared" si="1"/>
        <v>0</v>
      </c>
    </row>
    <row r="13" spans="2:8" x14ac:dyDescent="0.2">
      <c r="B13" s="64" t="s">
        <v>301</v>
      </c>
      <c r="C13" s="93"/>
      <c r="D13" s="94"/>
      <c r="E13" s="93">
        <f t="shared" si="0"/>
        <v>0</v>
      </c>
      <c r="F13" s="94"/>
      <c r="G13" s="94"/>
      <c r="H13" s="93">
        <f t="shared" si="1"/>
        <v>0</v>
      </c>
    </row>
    <row r="14" spans="2:8" x14ac:dyDescent="0.2">
      <c r="B14" s="64" t="s">
        <v>300</v>
      </c>
      <c r="C14" s="93">
        <v>0</v>
      </c>
      <c r="D14" s="94">
        <v>218060.66</v>
      </c>
      <c r="E14" s="93">
        <f t="shared" si="0"/>
        <v>218060.66</v>
      </c>
      <c r="F14" s="94">
        <v>218060.66</v>
      </c>
      <c r="G14" s="94">
        <v>218060.66</v>
      </c>
      <c r="H14" s="93">
        <f t="shared" si="1"/>
        <v>218060.66</v>
      </c>
    </row>
    <row r="15" spans="2:8" x14ac:dyDescent="0.2">
      <c r="B15" s="64" t="s">
        <v>299</v>
      </c>
      <c r="C15" s="93">
        <v>0</v>
      </c>
      <c r="D15" s="94">
        <v>8</v>
      </c>
      <c r="E15" s="93">
        <f t="shared" si="0"/>
        <v>8</v>
      </c>
      <c r="F15" s="94">
        <v>8</v>
      </c>
      <c r="G15" s="94">
        <v>8</v>
      </c>
      <c r="H15" s="93">
        <f t="shared" si="1"/>
        <v>8</v>
      </c>
    </row>
    <row r="16" spans="2:8" x14ac:dyDescent="0.2">
      <c r="B16" s="64" t="s">
        <v>298</v>
      </c>
      <c r="C16" s="93"/>
      <c r="D16" s="94"/>
      <c r="E16" s="93">
        <f t="shared" si="0"/>
        <v>0</v>
      </c>
      <c r="F16" s="94"/>
      <c r="G16" s="94"/>
      <c r="H16" s="93">
        <f t="shared" si="1"/>
        <v>0</v>
      </c>
    </row>
    <row r="17" spans="2:8" ht="25.5" x14ac:dyDescent="0.2">
      <c r="B17" s="68" t="s">
        <v>297</v>
      </c>
      <c r="C17" s="93">
        <f t="shared" ref="C17:H17" si="2">SUM(C18:C28)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107">
        <f t="shared" si="2"/>
        <v>0</v>
      </c>
    </row>
    <row r="18" spans="2:8" x14ac:dyDescent="0.2">
      <c r="B18" s="106" t="s">
        <v>296</v>
      </c>
      <c r="C18" s="93"/>
      <c r="D18" s="94"/>
      <c r="E18" s="93">
        <f t="shared" ref="E18:E28" si="3">C18+D18</f>
        <v>0</v>
      </c>
      <c r="F18" s="94"/>
      <c r="G18" s="94"/>
      <c r="H18" s="93">
        <f t="shared" ref="H18:H28" si="4">G18-C18</f>
        <v>0</v>
      </c>
    </row>
    <row r="19" spans="2:8" x14ac:dyDescent="0.2">
      <c r="B19" s="106" t="s">
        <v>295</v>
      </c>
      <c r="C19" s="93"/>
      <c r="D19" s="94"/>
      <c r="E19" s="93">
        <f t="shared" si="3"/>
        <v>0</v>
      </c>
      <c r="F19" s="94"/>
      <c r="G19" s="94"/>
      <c r="H19" s="93">
        <f t="shared" si="4"/>
        <v>0</v>
      </c>
    </row>
    <row r="20" spans="2:8" x14ac:dyDescent="0.2">
      <c r="B20" s="106" t="s">
        <v>294</v>
      </c>
      <c r="C20" s="93"/>
      <c r="D20" s="94"/>
      <c r="E20" s="93">
        <f t="shared" si="3"/>
        <v>0</v>
      </c>
      <c r="F20" s="94"/>
      <c r="G20" s="94"/>
      <c r="H20" s="93">
        <f t="shared" si="4"/>
        <v>0</v>
      </c>
    </row>
    <row r="21" spans="2:8" x14ac:dyDescent="0.2">
      <c r="B21" s="106" t="s">
        <v>293</v>
      </c>
      <c r="C21" s="93"/>
      <c r="D21" s="94"/>
      <c r="E21" s="93">
        <f t="shared" si="3"/>
        <v>0</v>
      </c>
      <c r="F21" s="94"/>
      <c r="G21" s="94"/>
      <c r="H21" s="93">
        <f t="shared" si="4"/>
        <v>0</v>
      </c>
    </row>
    <row r="22" spans="2:8" x14ac:dyDescent="0.2">
      <c r="B22" s="106" t="s">
        <v>292</v>
      </c>
      <c r="C22" s="93"/>
      <c r="D22" s="94"/>
      <c r="E22" s="93">
        <f t="shared" si="3"/>
        <v>0</v>
      </c>
      <c r="F22" s="94"/>
      <c r="G22" s="94"/>
      <c r="H22" s="93">
        <f t="shared" si="4"/>
        <v>0</v>
      </c>
    </row>
    <row r="23" spans="2:8" ht="25.5" x14ac:dyDescent="0.2">
      <c r="B23" s="101" t="s">
        <v>291</v>
      </c>
      <c r="C23" s="93"/>
      <c r="D23" s="94"/>
      <c r="E23" s="93">
        <f t="shared" si="3"/>
        <v>0</v>
      </c>
      <c r="F23" s="94"/>
      <c r="G23" s="94"/>
      <c r="H23" s="93">
        <f t="shared" si="4"/>
        <v>0</v>
      </c>
    </row>
    <row r="24" spans="2:8" ht="25.5" x14ac:dyDescent="0.2">
      <c r="B24" s="101" t="s">
        <v>290</v>
      </c>
      <c r="C24" s="93"/>
      <c r="D24" s="94"/>
      <c r="E24" s="93">
        <f t="shared" si="3"/>
        <v>0</v>
      </c>
      <c r="F24" s="94"/>
      <c r="G24" s="94"/>
      <c r="H24" s="93">
        <f t="shared" si="4"/>
        <v>0</v>
      </c>
    </row>
    <row r="25" spans="2:8" x14ac:dyDescent="0.2">
      <c r="B25" s="106" t="s">
        <v>289</v>
      </c>
      <c r="C25" s="93"/>
      <c r="D25" s="94"/>
      <c r="E25" s="93">
        <f t="shared" si="3"/>
        <v>0</v>
      </c>
      <c r="F25" s="94"/>
      <c r="G25" s="94"/>
      <c r="H25" s="93">
        <f t="shared" si="4"/>
        <v>0</v>
      </c>
    </row>
    <row r="26" spans="2:8" x14ac:dyDescent="0.2">
      <c r="B26" s="106" t="s">
        <v>288</v>
      </c>
      <c r="C26" s="93"/>
      <c r="D26" s="94"/>
      <c r="E26" s="93">
        <f t="shared" si="3"/>
        <v>0</v>
      </c>
      <c r="F26" s="94"/>
      <c r="G26" s="94"/>
      <c r="H26" s="93">
        <f t="shared" si="4"/>
        <v>0</v>
      </c>
    </row>
    <row r="27" spans="2:8" x14ac:dyDescent="0.2">
      <c r="B27" s="106" t="s">
        <v>287</v>
      </c>
      <c r="C27" s="93"/>
      <c r="D27" s="94"/>
      <c r="E27" s="93">
        <f t="shared" si="3"/>
        <v>0</v>
      </c>
      <c r="F27" s="94"/>
      <c r="G27" s="94"/>
      <c r="H27" s="93">
        <f t="shared" si="4"/>
        <v>0</v>
      </c>
    </row>
    <row r="28" spans="2:8" ht="25.5" x14ac:dyDescent="0.2">
      <c r="B28" s="101" t="s">
        <v>286</v>
      </c>
      <c r="C28" s="93"/>
      <c r="D28" s="94"/>
      <c r="E28" s="93">
        <f t="shared" si="3"/>
        <v>0</v>
      </c>
      <c r="F28" s="94"/>
      <c r="G28" s="94"/>
      <c r="H28" s="93">
        <f t="shared" si="4"/>
        <v>0</v>
      </c>
    </row>
    <row r="29" spans="2:8" ht="25.5" x14ac:dyDescent="0.2">
      <c r="B29" s="68" t="s">
        <v>285</v>
      </c>
      <c r="C29" s="93">
        <f t="shared" ref="C29:H29" si="5">SUM(C30:C34)</f>
        <v>0</v>
      </c>
      <c r="D29" s="93">
        <f t="shared" si="5"/>
        <v>0</v>
      </c>
      <c r="E29" s="93">
        <f t="shared" si="5"/>
        <v>0</v>
      </c>
      <c r="F29" s="93">
        <f t="shared" si="5"/>
        <v>0</v>
      </c>
      <c r="G29" s="93">
        <f t="shared" si="5"/>
        <v>0</v>
      </c>
      <c r="H29" s="93">
        <f t="shared" si="5"/>
        <v>0</v>
      </c>
    </row>
    <row r="30" spans="2:8" x14ac:dyDescent="0.2">
      <c r="B30" s="106" t="s">
        <v>284</v>
      </c>
      <c r="C30" s="93"/>
      <c r="D30" s="94"/>
      <c r="E30" s="93">
        <f t="shared" ref="E30:E35" si="6">C30+D30</f>
        <v>0</v>
      </c>
      <c r="F30" s="94"/>
      <c r="G30" s="94"/>
      <c r="H30" s="93">
        <f t="shared" ref="H30:H35" si="7">G30-C30</f>
        <v>0</v>
      </c>
    </row>
    <row r="31" spans="2:8" x14ac:dyDescent="0.2">
      <c r="B31" s="106" t="s">
        <v>283</v>
      </c>
      <c r="C31" s="93"/>
      <c r="D31" s="94"/>
      <c r="E31" s="93">
        <f t="shared" si="6"/>
        <v>0</v>
      </c>
      <c r="F31" s="94"/>
      <c r="G31" s="94"/>
      <c r="H31" s="93">
        <f t="shared" si="7"/>
        <v>0</v>
      </c>
    </row>
    <row r="32" spans="2:8" x14ac:dyDescent="0.2">
      <c r="B32" s="106" t="s">
        <v>282</v>
      </c>
      <c r="C32" s="93"/>
      <c r="D32" s="94"/>
      <c r="E32" s="93">
        <f t="shared" si="6"/>
        <v>0</v>
      </c>
      <c r="F32" s="94"/>
      <c r="G32" s="94"/>
      <c r="H32" s="93">
        <f t="shared" si="7"/>
        <v>0</v>
      </c>
    </row>
    <row r="33" spans="2:8" ht="25.5" x14ac:dyDescent="0.2">
      <c r="B33" s="101" t="s">
        <v>281</v>
      </c>
      <c r="C33" s="93"/>
      <c r="D33" s="94"/>
      <c r="E33" s="93">
        <f t="shared" si="6"/>
        <v>0</v>
      </c>
      <c r="F33" s="94"/>
      <c r="G33" s="94"/>
      <c r="H33" s="93">
        <f t="shared" si="7"/>
        <v>0</v>
      </c>
    </row>
    <row r="34" spans="2:8" x14ac:dyDescent="0.2">
      <c r="B34" s="106" t="s">
        <v>280</v>
      </c>
      <c r="C34" s="93"/>
      <c r="D34" s="94"/>
      <c r="E34" s="93">
        <f t="shared" si="6"/>
        <v>0</v>
      </c>
      <c r="F34" s="94"/>
      <c r="G34" s="94"/>
      <c r="H34" s="93">
        <f t="shared" si="7"/>
        <v>0</v>
      </c>
    </row>
    <row r="35" spans="2:8" x14ac:dyDescent="0.2">
      <c r="B35" s="64" t="s">
        <v>279</v>
      </c>
      <c r="C35" s="93">
        <v>10589875</v>
      </c>
      <c r="D35" s="94">
        <v>19135299.09</v>
      </c>
      <c r="E35" s="93">
        <f t="shared" si="6"/>
        <v>29725174.09</v>
      </c>
      <c r="F35" s="94">
        <v>29725174.09</v>
      </c>
      <c r="G35" s="94">
        <v>29725174.09</v>
      </c>
      <c r="H35" s="93">
        <f t="shared" si="7"/>
        <v>19135299.09</v>
      </c>
    </row>
    <row r="36" spans="2:8" x14ac:dyDescent="0.2">
      <c r="B36" s="64" t="s">
        <v>278</v>
      </c>
      <c r="C36" s="93">
        <f t="shared" ref="C36:H36" si="8">C37</f>
        <v>0</v>
      </c>
      <c r="D36" s="93">
        <f t="shared" si="8"/>
        <v>615600</v>
      </c>
      <c r="E36" s="93">
        <f t="shared" si="8"/>
        <v>615600</v>
      </c>
      <c r="F36" s="93">
        <f t="shared" si="8"/>
        <v>615600</v>
      </c>
      <c r="G36" s="93">
        <f t="shared" si="8"/>
        <v>615600</v>
      </c>
      <c r="H36" s="93">
        <f t="shared" si="8"/>
        <v>615600</v>
      </c>
    </row>
    <row r="37" spans="2:8" x14ac:dyDescent="0.2">
      <c r="B37" s="106" t="s">
        <v>277</v>
      </c>
      <c r="C37" s="93">
        <v>0</v>
      </c>
      <c r="D37" s="94">
        <v>615600</v>
      </c>
      <c r="E37" s="93">
        <f>C37+D37</f>
        <v>615600</v>
      </c>
      <c r="F37" s="94">
        <v>615600</v>
      </c>
      <c r="G37" s="94">
        <v>615600</v>
      </c>
      <c r="H37" s="93">
        <f>G37-C37</f>
        <v>615600</v>
      </c>
    </row>
    <row r="38" spans="2:8" x14ac:dyDescent="0.2">
      <c r="B38" s="64" t="s">
        <v>276</v>
      </c>
      <c r="C38" s="93">
        <f t="shared" ref="C38:H38" si="9">C39+C40</f>
        <v>0</v>
      </c>
      <c r="D38" s="93">
        <f t="shared" si="9"/>
        <v>0</v>
      </c>
      <c r="E38" s="93">
        <f t="shared" si="9"/>
        <v>0</v>
      </c>
      <c r="F38" s="93">
        <f t="shared" si="9"/>
        <v>0</v>
      </c>
      <c r="G38" s="93">
        <f t="shared" si="9"/>
        <v>0</v>
      </c>
      <c r="H38" s="93">
        <f t="shared" si="9"/>
        <v>0</v>
      </c>
    </row>
    <row r="39" spans="2:8" x14ac:dyDescent="0.2">
      <c r="B39" s="106" t="s">
        <v>275</v>
      </c>
      <c r="C39" s="93"/>
      <c r="D39" s="94"/>
      <c r="E39" s="93">
        <f>C39+D39</f>
        <v>0</v>
      </c>
      <c r="F39" s="94"/>
      <c r="G39" s="94"/>
      <c r="H39" s="93">
        <f>G39-C39</f>
        <v>0</v>
      </c>
    </row>
    <row r="40" spans="2:8" x14ac:dyDescent="0.2">
      <c r="B40" s="106" t="s">
        <v>274</v>
      </c>
      <c r="C40" s="93"/>
      <c r="D40" s="94"/>
      <c r="E40" s="93">
        <f>C40+D40</f>
        <v>0</v>
      </c>
      <c r="F40" s="94"/>
      <c r="G40" s="94"/>
      <c r="H40" s="93">
        <f>G40-C40</f>
        <v>0</v>
      </c>
    </row>
    <row r="41" spans="2:8" x14ac:dyDescent="0.2">
      <c r="B41" s="97"/>
      <c r="C41" s="93"/>
      <c r="D41" s="94"/>
      <c r="E41" s="93"/>
      <c r="F41" s="94"/>
      <c r="G41" s="94"/>
      <c r="H41" s="93"/>
    </row>
    <row r="42" spans="2:8" ht="25.5" x14ac:dyDescent="0.2">
      <c r="B42" s="77" t="s">
        <v>273</v>
      </c>
      <c r="C42" s="92">
        <f t="shared" ref="C42:H42" si="10">C10+C11+C12+C13+C14+C15+C16+C17+C29+C35+C36+C38</f>
        <v>10589875</v>
      </c>
      <c r="D42" s="105">
        <f t="shared" si="10"/>
        <v>19968967.75</v>
      </c>
      <c r="E42" s="105">
        <f t="shared" si="10"/>
        <v>30558842.75</v>
      </c>
      <c r="F42" s="105">
        <f t="shared" si="10"/>
        <v>30558842.75</v>
      </c>
      <c r="G42" s="105">
        <f t="shared" si="10"/>
        <v>30558842.75</v>
      </c>
      <c r="H42" s="105">
        <f t="shared" si="10"/>
        <v>19968967.75</v>
      </c>
    </row>
    <row r="43" spans="2:8" x14ac:dyDescent="0.2">
      <c r="B43" s="66"/>
      <c r="C43" s="93"/>
      <c r="D43" s="66"/>
      <c r="E43" s="104"/>
      <c r="F43" s="66"/>
      <c r="G43" s="66"/>
      <c r="H43" s="104"/>
    </row>
    <row r="44" spans="2:8" ht="25.5" x14ac:dyDescent="0.2">
      <c r="B44" s="77" t="s">
        <v>272</v>
      </c>
      <c r="C44" s="103"/>
      <c r="D44" s="102"/>
      <c r="E44" s="103"/>
      <c r="F44" s="102"/>
      <c r="G44" s="102"/>
      <c r="H44" s="93"/>
    </row>
    <row r="45" spans="2:8" x14ac:dyDescent="0.2">
      <c r="B45" s="97"/>
      <c r="C45" s="93"/>
      <c r="D45" s="96"/>
      <c r="E45" s="93"/>
      <c r="F45" s="96"/>
      <c r="G45" s="96"/>
      <c r="H45" s="93"/>
    </row>
    <row r="46" spans="2:8" x14ac:dyDescent="0.2">
      <c r="B46" s="59" t="s">
        <v>271</v>
      </c>
      <c r="C46" s="93"/>
      <c r="D46" s="94"/>
      <c r="E46" s="93"/>
      <c r="F46" s="94"/>
      <c r="G46" s="94"/>
      <c r="H46" s="93"/>
    </row>
    <row r="47" spans="2:8" x14ac:dyDescent="0.2">
      <c r="B47" s="64" t="s">
        <v>270</v>
      </c>
      <c r="C47" s="93">
        <f t="shared" ref="C47:H47" si="11">SUM(C48:C55)</f>
        <v>0</v>
      </c>
      <c r="D47" s="93">
        <f t="shared" si="11"/>
        <v>0</v>
      </c>
      <c r="E47" s="93">
        <f t="shared" si="11"/>
        <v>0</v>
      </c>
      <c r="F47" s="93">
        <f t="shared" si="11"/>
        <v>0</v>
      </c>
      <c r="G47" s="93">
        <f t="shared" si="11"/>
        <v>0</v>
      </c>
      <c r="H47" s="93">
        <f t="shared" si="11"/>
        <v>0</v>
      </c>
    </row>
    <row r="48" spans="2:8" ht="25.5" x14ac:dyDescent="0.2">
      <c r="B48" s="101" t="s">
        <v>269</v>
      </c>
      <c r="C48" s="93"/>
      <c r="D48" s="94"/>
      <c r="E48" s="93">
        <f t="shared" ref="E48:E55" si="12">C48+D48</f>
        <v>0</v>
      </c>
      <c r="F48" s="94"/>
      <c r="G48" s="94"/>
      <c r="H48" s="93">
        <f t="shared" ref="H48:H55" si="13">G48-C48</f>
        <v>0</v>
      </c>
    </row>
    <row r="49" spans="2:8" ht="25.5" x14ac:dyDescent="0.2">
      <c r="B49" s="101" t="s">
        <v>268</v>
      </c>
      <c r="C49" s="93"/>
      <c r="D49" s="94"/>
      <c r="E49" s="93">
        <f t="shared" si="12"/>
        <v>0</v>
      </c>
      <c r="F49" s="94"/>
      <c r="G49" s="94"/>
      <c r="H49" s="93">
        <f t="shared" si="13"/>
        <v>0</v>
      </c>
    </row>
    <row r="50" spans="2:8" ht="25.5" x14ac:dyDescent="0.2">
      <c r="B50" s="101" t="s">
        <v>267</v>
      </c>
      <c r="C50" s="93"/>
      <c r="D50" s="94"/>
      <c r="E50" s="93">
        <f t="shared" si="12"/>
        <v>0</v>
      </c>
      <c r="F50" s="94"/>
      <c r="G50" s="94"/>
      <c r="H50" s="93">
        <f t="shared" si="13"/>
        <v>0</v>
      </c>
    </row>
    <row r="51" spans="2:8" ht="38.25" x14ac:dyDescent="0.2">
      <c r="B51" s="101" t="s">
        <v>266</v>
      </c>
      <c r="C51" s="93"/>
      <c r="D51" s="94"/>
      <c r="E51" s="93">
        <f t="shared" si="12"/>
        <v>0</v>
      </c>
      <c r="F51" s="94"/>
      <c r="G51" s="94"/>
      <c r="H51" s="93">
        <f t="shared" si="13"/>
        <v>0</v>
      </c>
    </row>
    <row r="52" spans="2:8" x14ac:dyDescent="0.2">
      <c r="B52" s="101" t="s">
        <v>265</v>
      </c>
      <c r="C52" s="93"/>
      <c r="D52" s="94"/>
      <c r="E52" s="93">
        <f t="shared" si="12"/>
        <v>0</v>
      </c>
      <c r="F52" s="94"/>
      <c r="G52" s="94"/>
      <c r="H52" s="93">
        <f t="shared" si="13"/>
        <v>0</v>
      </c>
    </row>
    <row r="53" spans="2:8" ht="25.5" x14ac:dyDescent="0.2">
      <c r="B53" s="101" t="s">
        <v>264</v>
      </c>
      <c r="C53" s="93"/>
      <c r="D53" s="94"/>
      <c r="E53" s="93">
        <f t="shared" si="12"/>
        <v>0</v>
      </c>
      <c r="F53" s="94"/>
      <c r="G53" s="94"/>
      <c r="H53" s="93">
        <f t="shared" si="13"/>
        <v>0</v>
      </c>
    </row>
    <row r="54" spans="2:8" ht="25.5" x14ac:dyDescent="0.2">
      <c r="B54" s="101" t="s">
        <v>263</v>
      </c>
      <c r="C54" s="93"/>
      <c r="D54" s="94"/>
      <c r="E54" s="93">
        <f t="shared" si="12"/>
        <v>0</v>
      </c>
      <c r="F54" s="94"/>
      <c r="G54" s="94"/>
      <c r="H54" s="93">
        <f t="shared" si="13"/>
        <v>0</v>
      </c>
    </row>
    <row r="55" spans="2:8" ht="25.5" x14ac:dyDescent="0.2">
      <c r="B55" s="101" t="s">
        <v>262</v>
      </c>
      <c r="C55" s="93"/>
      <c r="D55" s="94"/>
      <c r="E55" s="93">
        <f t="shared" si="12"/>
        <v>0</v>
      </c>
      <c r="F55" s="94"/>
      <c r="G55" s="94"/>
      <c r="H55" s="93">
        <f t="shared" si="13"/>
        <v>0</v>
      </c>
    </row>
    <row r="56" spans="2:8" x14ac:dyDescent="0.2">
      <c r="B56" s="68" t="s">
        <v>261</v>
      </c>
      <c r="C56" s="93">
        <f t="shared" ref="C56:H56" si="14">SUM(C57:C60)</f>
        <v>0</v>
      </c>
      <c r="D56" s="93">
        <f t="shared" si="14"/>
        <v>0</v>
      </c>
      <c r="E56" s="93">
        <f t="shared" si="14"/>
        <v>0</v>
      </c>
      <c r="F56" s="93">
        <f t="shared" si="14"/>
        <v>0</v>
      </c>
      <c r="G56" s="93">
        <f t="shared" si="14"/>
        <v>0</v>
      </c>
      <c r="H56" s="93">
        <f t="shared" si="14"/>
        <v>0</v>
      </c>
    </row>
    <row r="57" spans="2:8" x14ac:dyDescent="0.2">
      <c r="B57" s="101" t="s">
        <v>260</v>
      </c>
      <c r="C57" s="93"/>
      <c r="D57" s="94"/>
      <c r="E57" s="93">
        <f>C57+D57</f>
        <v>0</v>
      </c>
      <c r="F57" s="94"/>
      <c r="G57" s="94"/>
      <c r="H57" s="93">
        <f>G57-C57</f>
        <v>0</v>
      </c>
    </row>
    <row r="58" spans="2:8" x14ac:dyDescent="0.2">
      <c r="B58" s="101" t="s">
        <v>259</v>
      </c>
      <c r="C58" s="93"/>
      <c r="D58" s="94"/>
      <c r="E58" s="93">
        <f>C58+D58</f>
        <v>0</v>
      </c>
      <c r="F58" s="94"/>
      <c r="G58" s="94"/>
      <c r="H58" s="93">
        <f>G58-C58</f>
        <v>0</v>
      </c>
    </row>
    <row r="59" spans="2:8" x14ac:dyDescent="0.2">
      <c r="B59" s="101" t="s">
        <v>258</v>
      </c>
      <c r="C59" s="93"/>
      <c r="D59" s="94"/>
      <c r="E59" s="93">
        <f>C59+D59</f>
        <v>0</v>
      </c>
      <c r="F59" s="94"/>
      <c r="G59" s="94"/>
      <c r="H59" s="93">
        <f>G59-C59</f>
        <v>0</v>
      </c>
    </row>
    <row r="60" spans="2:8" x14ac:dyDescent="0.2">
      <c r="B60" s="101" t="s">
        <v>257</v>
      </c>
      <c r="C60" s="93"/>
      <c r="D60" s="94"/>
      <c r="E60" s="93">
        <f>C60+D60</f>
        <v>0</v>
      </c>
      <c r="F60" s="94"/>
      <c r="G60" s="94"/>
      <c r="H60" s="93">
        <f>G60-C60</f>
        <v>0</v>
      </c>
    </row>
    <row r="61" spans="2:8" x14ac:dyDescent="0.2">
      <c r="B61" s="68" t="s">
        <v>256</v>
      </c>
      <c r="C61" s="93">
        <f t="shared" ref="C61:H61" si="15">C62+C63</f>
        <v>0</v>
      </c>
      <c r="D61" s="93">
        <f t="shared" si="15"/>
        <v>0</v>
      </c>
      <c r="E61" s="93">
        <f t="shared" si="15"/>
        <v>0</v>
      </c>
      <c r="F61" s="93">
        <f t="shared" si="15"/>
        <v>0</v>
      </c>
      <c r="G61" s="93">
        <f t="shared" si="15"/>
        <v>0</v>
      </c>
      <c r="H61" s="93">
        <f t="shared" si="15"/>
        <v>0</v>
      </c>
    </row>
    <row r="62" spans="2:8" ht="25.5" x14ac:dyDescent="0.2">
      <c r="B62" s="101" t="s">
        <v>255</v>
      </c>
      <c r="C62" s="93"/>
      <c r="D62" s="94"/>
      <c r="E62" s="93">
        <f>C62+D62</f>
        <v>0</v>
      </c>
      <c r="F62" s="94"/>
      <c r="G62" s="94"/>
      <c r="H62" s="93">
        <f>G62-C62</f>
        <v>0</v>
      </c>
    </row>
    <row r="63" spans="2:8" x14ac:dyDescent="0.2">
      <c r="B63" s="101" t="s">
        <v>254</v>
      </c>
      <c r="C63" s="93"/>
      <c r="D63" s="94"/>
      <c r="E63" s="93">
        <f>C63+D63</f>
        <v>0</v>
      </c>
      <c r="F63" s="94"/>
      <c r="G63" s="94"/>
      <c r="H63" s="93">
        <f>G63-C63</f>
        <v>0</v>
      </c>
    </row>
    <row r="64" spans="2:8" ht="38.25" x14ac:dyDescent="0.2">
      <c r="B64" s="68" t="s">
        <v>253</v>
      </c>
      <c r="C64" s="93">
        <v>253504681</v>
      </c>
      <c r="D64" s="94">
        <v>-126172707.18000001</v>
      </c>
      <c r="E64" s="93">
        <f>C64+D64</f>
        <v>127331973.81999999</v>
      </c>
      <c r="F64" s="94">
        <v>127331973.81999999</v>
      </c>
      <c r="G64" s="94">
        <v>127331973.81999999</v>
      </c>
      <c r="H64" s="93">
        <f>G64-C64</f>
        <v>-126172707.18000001</v>
      </c>
    </row>
    <row r="65" spans="2:8" x14ac:dyDescent="0.2">
      <c r="B65" s="100" t="s">
        <v>252</v>
      </c>
      <c r="C65" s="98"/>
      <c r="D65" s="99"/>
      <c r="E65" s="98">
        <f>C65+D65</f>
        <v>0</v>
      </c>
      <c r="F65" s="99"/>
      <c r="G65" s="99"/>
      <c r="H65" s="98">
        <f>G65-C65</f>
        <v>0</v>
      </c>
    </row>
    <row r="66" spans="2:8" x14ac:dyDescent="0.2">
      <c r="B66" s="97"/>
      <c r="C66" s="93"/>
      <c r="D66" s="96"/>
      <c r="E66" s="93"/>
      <c r="F66" s="96"/>
      <c r="G66" s="96"/>
      <c r="H66" s="93"/>
    </row>
    <row r="67" spans="2:8" ht="25.5" x14ac:dyDescent="0.2">
      <c r="B67" s="77" t="s">
        <v>251</v>
      </c>
      <c r="C67" s="92">
        <f t="shared" ref="C67:H67" si="16">C47+C56+C61+C64+C65</f>
        <v>253504681</v>
      </c>
      <c r="D67" s="92">
        <f t="shared" si="16"/>
        <v>-126172707.18000001</v>
      </c>
      <c r="E67" s="92">
        <f t="shared" si="16"/>
        <v>127331973.81999999</v>
      </c>
      <c r="F67" s="92">
        <f t="shared" si="16"/>
        <v>127331973.81999999</v>
      </c>
      <c r="G67" s="92">
        <f t="shared" si="16"/>
        <v>127331973.81999999</v>
      </c>
      <c r="H67" s="92">
        <f t="shared" si="16"/>
        <v>-126172707.18000001</v>
      </c>
    </row>
    <row r="68" spans="2:8" x14ac:dyDescent="0.2">
      <c r="B68" s="95"/>
      <c r="C68" s="93"/>
      <c r="D68" s="96"/>
      <c r="E68" s="93"/>
      <c r="F68" s="96"/>
      <c r="G68" s="96"/>
      <c r="H68" s="93"/>
    </row>
    <row r="69" spans="2:8" ht="25.5" x14ac:dyDescent="0.2">
      <c r="B69" s="77" t="s">
        <v>250</v>
      </c>
      <c r="C69" s="92">
        <f t="shared" ref="C69:H69" si="17">C70</f>
        <v>0</v>
      </c>
      <c r="D69" s="92">
        <f t="shared" si="17"/>
        <v>0</v>
      </c>
      <c r="E69" s="92">
        <f t="shared" si="17"/>
        <v>0</v>
      </c>
      <c r="F69" s="92">
        <f t="shared" si="17"/>
        <v>0</v>
      </c>
      <c r="G69" s="92">
        <f t="shared" si="17"/>
        <v>0</v>
      </c>
      <c r="H69" s="92">
        <f t="shared" si="17"/>
        <v>0</v>
      </c>
    </row>
    <row r="70" spans="2:8" x14ac:dyDescent="0.2">
      <c r="B70" s="95" t="s">
        <v>249</v>
      </c>
      <c r="C70" s="93"/>
      <c r="D70" s="94"/>
      <c r="E70" s="93">
        <f>C70+D70</f>
        <v>0</v>
      </c>
      <c r="F70" s="94"/>
      <c r="G70" s="94"/>
      <c r="H70" s="93">
        <f>G70-C70</f>
        <v>0</v>
      </c>
    </row>
    <row r="71" spans="2:8" x14ac:dyDescent="0.2">
      <c r="B71" s="95"/>
      <c r="C71" s="93"/>
      <c r="D71" s="94"/>
      <c r="E71" s="93"/>
      <c r="F71" s="94"/>
      <c r="G71" s="94"/>
      <c r="H71" s="93"/>
    </row>
    <row r="72" spans="2:8" x14ac:dyDescent="0.2">
      <c r="B72" s="77" t="s">
        <v>248</v>
      </c>
      <c r="C72" s="92">
        <f t="shared" ref="C72:H72" si="18">C42+C67+C69</f>
        <v>264094556</v>
      </c>
      <c r="D72" s="92">
        <f t="shared" si="18"/>
        <v>-106203739.43000001</v>
      </c>
      <c r="E72" s="92">
        <f t="shared" si="18"/>
        <v>157890816.56999999</v>
      </c>
      <c r="F72" s="92">
        <f t="shared" si="18"/>
        <v>157890816.56999999</v>
      </c>
      <c r="G72" s="92">
        <f t="shared" si="18"/>
        <v>157890816.56999999</v>
      </c>
      <c r="H72" s="92">
        <f t="shared" si="18"/>
        <v>-106203739.43000001</v>
      </c>
    </row>
    <row r="73" spans="2:8" x14ac:dyDescent="0.2">
      <c r="B73" s="95"/>
      <c r="C73" s="93"/>
      <c r="D73" s="94"/>
      <c r="E73" s="93"/>
      <c r="F73" s="94"/>
      <c r="G73" s="94"/>
      <c r="H73" s="93"/>
    </row>
    <row r="74" spans="2:8" x14ac:dyDescent="0.2">
      <c r="B74" s="77" t="s">
        <v>247</v>
      </c>
      <c r="C74" s="93"/>
      <c r="D74" s="94"/>
      <c r="E74" s="93"/>
      <c r="F74" s="94"/>
      <c r="G74" s="94"/>
      <c r="H74" s="93"/>
    </row>
    <row r="75" spans="2:8" ht="25.5" x14ac:dyDescent="0.2">
      <c r="B75" s="95" t="s">
        <v>246</v>
      </c>
      <c r="C75" s="93"/>
      <c r="D75" s="94"/>
      <c r="E75" s="93">
        <f>C75+D75</f>
        <v>0</v>
      </c>
      <c r="F75" s="94"/>
      <c r="G75" s="94"/>
      <c r="H75" s="93">
        <f>G75-C75</f>
        <v>0</v>
      </c>
    </row>
    <row r="76" spans="2:8" ht="25.5" x14ac:dyDescent="0.2">
      <c r="B76" s="95" t="s">
        <v>245</v>
      </c>
      <c r="C76" s="93"/>
      <c r="D76" s="94"/>
      <c r="E76" s="93">
        <f>C76+D76</f>
        <v>0</v>
      </c>
      <c r="F76" s="94"/>
      <c r="G76" s="94"/>
      <c r="H76" s="93">
        <f>G76-C76</f>
        <v>0</v>
      </c>
    </row>
    <row r="77" spans="2:8" ht="25.5" x14ac:dyDescent="0.2">
      <c r="B77" s="77" t="s">
        <v>244</v>
      </c>
      <c r="C77" s="92">
        <f t="shared" ref="C77:H77" si="19">SUM(C75:C76)</f>
        <v>0</v>
      </c>
      <c r="D77" s="92">
        <f t="shared" si="19"/>
        <v>0</v>
      </c>
      <c r="E77" s="92">
        <f t="shared" si="19"/>
        <v>0</v>
      </c>
      <c r="F77" s="92">
        <f t="shared" si="19"/>
        <v>0</v>
      </c>
      <c r="G77" s="92">
        <f t="shared" si="19"/>
        <v>0</v>
      </c>
      <c r="H77" s="92">
        <f t="shared" si="19"/>
        <v>0</v>
      </c>
    </row>
    <row r="78" spans="2:8" ht="13.5" thickBot="1" x14ac:dyDescent="0.25">
      <c r="B78" s="91"/>
      <c r="C78" s="89"/>
      <c r="D78" s="90"/>
      <c r="E78" s="89"/>
      <c r="F78" s="90"/>
      <c r="G78" s="90"/>
      <c r="H78" s="8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C406-CEFE-42BC-B7DF-FD8932119CF7}">
  <sheetPr>
    <pageSetUpPr fitToPage="1"/>
  </sheetPr>
  <dimension ref="B1:I161"/>
  <sheetViews>
    <sheetView workbookViewId="0">
      <pane ySplit="9" topLeftCell="A10" activePane="bottomLeft" state="frozen"/>
      <selection pane="bottomLeft" activeCell="A164" sqref="A164:IV1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3" t="s">
        <v>120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8" t="s">
        <v>394</v>
      </c>
      <c r="C3" s="179"/>
      <c r="D3" s="179"/>
      <c r="E3" s="179"/>
      <c r="F3" s="179"/>
      <c r="G3" s="179"/>
      <c r="H3" s="179"/>
      <c r="I3" s="197"/>
    </row>
    <row r="4" spans="2:9" x14ac:dyDescent="0.2">
      <c r="B4" s="178" t="s">
        <v>393</v>
      </c>
      <c r="C4" s="179"/>
      <c r="D4" s="179"/>
      <c r="E4" s="179"/>
      <c r="F4" s="179"/>
      <c r="G4" s="179"/>
      <c r="H4" s="179"/>
      <c r="I4" s="197"/>
    </row>
    <row r="5" spans="2:9" x14ac:dyDescent="0.2">
      <c r="B5" s="178" t="s">
        <v>173</v>
      </c>
      <c r="C5" s="179"/>
      <c r="D5" s="179"/>
      <c r="E5" s="179"/>
      <c r="F5" s="179"/>
      <c r="G5" s="179"/>
      <c r="H5" s="179"/>
      <c r="I5" s="197"/>
    </row>
    <row r="6" spans="2:9" ht="13.5" thickBot="1" x14ac:dyDescent="0.25">
      <c r="B6" s="181" t="s">
        <v>1</v>
      </c>
      <c r="C6" s="182"/>
      <c r="D6" s="182"/>
      <c r="E6" s="182"/>
      <c r="F6" s="182"/>
      <c r="G6" s="182"/>
      <c r="H6" s="182"/>
      <c r="I6" s="198"/>
    </row>
    <row r="7" spans="2:9" ht="15.75" customHeight="1" x14ac:dyDescent="0.2">
      <c r="B7" s="153" t="s">
        <v>2</v>
      </c>
      <c r="C7" s="155"/>
      <c r="D7" s="153" t="s">
        <v>392</v>
      </c>
      <c r="E7" s="154"/>
      <c r="F7" s="154"/>
      <c r="G7" s="154"/>
      <c r="H7" s="155"/>
      <c r="I7" s="188" t="s">
        <v>391</v>
      </c>
    </row>
    <row r="8" spans="2:9" ht="15" customHeight="1" thickBot="1" x14ac:dyDescent="0.25">
      <c r="B8" s="178"/>
      <c r="C8" s="180"/>
      <c r="D8" s="181"/>
      <c r="E8" s="182"/>
      <c r="F8" s="182"/>
      <c r="G8" s="182"/>
      <c r="H8" s="183"/>
      <c r="I8" s="193"/>
    </row>
    <row r="9" spans="2:9" ht="26.25" thickBot="1" x14ac:dyDescent="0.25">
      <c r="B9" s="181"/>
      <c r="C9" s="183"/>
      <c r="D9" s="128" t="s">
        <v>242</v>
      </c>
      <c r="E9" s="22" t="s">
        <v>390</v>
      </c>
      <c r="F9" s="128" t="s">
        <v>389</v>
      </c>
      <c r="G9" s="128" t="s">
        <v>212</v>
      </c>
      <c r="H9" s="128" t="s">
        <v>241</v>
      </c>
      <c r="I9" s="189"/>
    </row>
    <row r="10" spans="2:9" x14ac:dyDescent="0.2">
      <c r="B10" s="127" t="s">
        <v>388</v>
      </c>
      <c r="C10" s="126"/>
      <c r="D10" s="113">
        <f t="shared" ref="D10:I10" si="0">D11+D19+D29+D39+D49+D59+D72+D76+D63</f>
        <v>10589875</v>
      </c>
      <c r="E10" s="113">
        <f t="shared" si="0"/>
        <v>19968967.989999998</v>
      </c>
      <c r="F10" s="113">
        <f t="shared" si="0"/>
        <v>30558842.990000002</v>
      </c>
      <c r="G10" s="113">
        <f t="shared" si="0"/>
        <v>15844658.029999999</v>
      </c>
      <c r="H10" s="113">
        <f t="shared" si="0"/>
        <v>15661442.300000001</v>
      </c>
      <c r="I10" s="113">
        <f t="shared" si="0"/>
        <v>14714184.960000001</v>
      </c>
    </row>
    <row r="11" spans="2:9" x14ac:dyDescent="0.2">
      <c r="B11" s="117" t="s">
        <v>386</v>
      </c>
      <c r="C11" s="116"/>
      <c r="D11" s="104">
        <f t="shared" ref="D11:I11" si="1">SUM(D12:D18)</f>
        <v>8949862</v>
      </c>
      <c r="E11" s="104">
        <f t="shared" si="1"/>
        <v>168832.68999999997</v>
      </c>
      <c r="F11" s="104">
        <f t="shared" si="1"/>
        <v>9118694.6899999995</v>
      </c>
      <c r="G11" s="104">
        <f t="shared" si="1"/>
        <v>8919059.1099999994</v>
      </c>
      <c r="H11" s="104">
        <f t="shared" si="1"/>
        <v>8764816.8900000006</v>
      </c>
      <c r="I11" s="104">
        <f t="shared" si="1"/>
        <v>199635.57999999984</v>
      </c>
    </row>
    <row r="12" spans="2:9" x14ac:dyDescent="0.2">
      <c r="B12" s="119" t="s">
        <v>385</v>
      </c>
      <c r="C12" s="118"/>
      <c r="D12" s="104">
        <v>5229552</v>
      </c>
      <c r="E12" s="93">
        <v>1.1299999999999999</v>
      </c>
      <c r="F12" s="93">
        <f t="shared" ref="F12:F18" si="2">D12+E12</f>
        <v>5229553.13</v>
      </c>
      <c r="G12" s="93">
        <v>5093423.87</v>
      </c>
      <c r="H12" s="93">
        <v>5093423.87</v>
      </c>
      <c r="I12" s="93">
        <f t="shared" ref="I12:I18" si="3">F12-G12</f>
        <v>136129.25999999978</v>
      </c>
    </row>
    <row r="13" spans="2:9" x14ac:dyDescent="0.2">
      <c r="B13" s="119" t="s">
        <v>384</v>
      </c>
      <c r="C13" s="118"/>
      <c r="D13" s="104"/>
      <c r="E13" s="93"/>
      <c r="F13" s="93">
        <f t="shared" si="2"/>
        <v>0</v>
      </c>
      <c r="G13" s="93"/>
      <c r="H13" s="93"/>
      <c r="I13" s="93">
        <f t="shared" si="3"/>
        <v>0</v>
      </c>
    </row>
    <row r="14" spans="2:9" x14ac:dyDescent="0.2">
      <c r="B14" s="119" t="s">
        <v>383</v>
      </c>
      <c r="C14" s="118"/>
      <c r="D14" s="104">
        <v>831451</v>
      </c>
      <c r="E14" s="93">
        <v>-52886.69</v>
      </c>
      <c r="F14" s="93">
        <f t="shared" si="2"/>
        <v>778564.31</v>
      </c>
      <c r="G14" s="93">
        <v>769988.21</v>
      </c>
      <c r="H14" s="93">
        <v>769988.21</v>
      </c>
      <c r="I14" s="93">
        <f t="shared" si="3"/>
        <v>8576.1000000000931</v>
      </c>
    </row>
    <row r="15" spans="2:9" x14ac:dyDescent="0.2">
      <c r="B15" s="119" t="s">
        <v>382</v>
      </c>
      <c r="C15" s="118"/>
      <c r="D15" s="104">
        <v>1273513</v>
      </c>
      <c r="E15" s="93">
        <v>28158.95</v>
      </c>
      <c r="F15" s="93">
        <f t="shared" si="2"/>
        <v>1301671.95</v>
      </c>
      <c r="G15" s="93">
        <v>1290506.05</v>
      </c>
      <c r="H15" s="93">
        <v>1136263.83</v>
      </c>
      <c r="I15" s="93">
        <f t="shared" si="3"/>
        <v>11165.899999999907</v>
      </c>
    </row>
    <row r="16" spans="2:9" x14ac:dyDescent="0.2">
      <c r="B16" s="119" t="s">
        <v>381</v>
      </c>
      <c r="C16" s="118"/>
      <c r="D16" s="104">
        <v>1615346</v>
      </c>
      <c r="E16" s="93">
        <v>193559.3</v>
      </c>
      <c r="F16" s="93">
        <f t="shared" si="2"/>
        <v>1808905.3</v>
      </c>
      <c r="G16" s="93">
        <v>1765140.98</v>
      </c>
      <c r="H16" s="93">
        <v>1765140.98</v>
      </c>
      <c r="I16" s="93">
        <f t="shared" si="3"/>
        <v>43764.320000000065</v>
      </c>
    </row>
    <row r="17" spans="2:9" x14ac:dyDescent="0.2">
      <c r="B17" s="119" t="s">
        <v>380</v>
      </c>
      <c r="C17" s="118"/>
      <c r="D17" s="104"/>
      <c r="E17" s="93"/>
      <c r="F17" s="93">
        <f t="shared" si="2"/>
        <v>0</v>
      </c>
      <c r="G17" s="93"/>
      <c r="H17" s="93"/>
      <c r="I17" s="93">
        <f t="shared" si="3"/>
        <v>0</v>
      </c>
    </row>
    <row r="18" spans="2:9" x14ac:dyDescent="0.2">
      <c r="B18" s="119" t="s">
        <v>379</v>
      </c>
      <c r="C18" s="118"/>
      <c r="D18" s="104"/>
      <c r="E18" s="93"/>
      <c r="F18" s="93">
        <f t="shared" si="2"/>
        <v>0</v>
      </c>
      <c r="G18" s="93"/>
      <c r="H18" s="93"/>
      <c r="I18" s="93">
        <f t="shared" si="3"/>
        <v>0</v>
      </c>
    </row>
    <row r="19" spans="2:9" x14ac:dyDescent="0.2">
      <c r="B19" s="117" t="s">
        <v>378</v>
      </c>
      <c r="C19" s="116"/>
      <c r="D19" s="104">
        <f t="shared" ref="D19:I19" si="4">SUM(D20:D28)</f>
        <v>660069</v>
      </c>
      <c r="E19" s="104">
        <f t="shared" si="4"/>
        <v>974013.53999999992</v>
      </c>
      <c r="F19" s="104">
        <f t="shared" si="4"/>
        <v>1634082.54</v>
      </c>
      <c r="G19" s="104">
        <f t="shared" si="4"/>
        <v>1436187.2600000002</v>
      </c>
      <c r="H19" s="104">
        <f t="shared" si="4"/>
        <v>1436187.2600000002</v>
      </c>
      <c r="I19" s="104">
        <f t="shared" si="4"/>
        <v>197895.27999999997</v>
      </c>
    </row>
    <row r="20" spans="2:9" x14ac:dyDescent="0.2">
      <c r="B20" s="119" t="s">
        <v>377</v>
      </c>
      <c r="C20" s="118"/>
      <c r="D20" s="104">
        <v>330480</v>
      </c>
      <c r="E20" s="93">
        <v>603220.14</v>
      </c>
      <c r="F20" s="104">
        <f t="shared" ref="F20:F28" si="5">D20+E20</f>
        <v>933700.14</v>
      </c>
      <c r="G20" s="93">
        <v>805273.53</v>
      </c>
      <c r="H20" s="93">
        <v>805273.53</v>
      </c>
      <c r="I20" s="93">
        <f t="shared" ref="I20:I28" si="6">F20-G20</f>
        <v>128426.60999999999</v>
      </c>
    </row>
    <row r="21" spans="2:9" x14ac:dyDescent="0.2">
      <c r="B21" s="119" t="s">
        <v>376</v>
      </c>
      <c r="C21" s="118"/>
      <c r="D21" s="104">
        <v>18000</v>
      </c>
      <c r="E21" s="93">
        <v>91199.58</v>
      </c>
      <c r="F21" s="104">
        <f t="shared" si="5"/>
        <v>109199.58</v>
      </c>
      <c r="G21" s="93">
        <v>109199.58</v>
      </c>
      <c r="H21" s="93">
        <v>109199.58</v>
      </c>
      <c r="I21" s="93">
        <f t="shared" si="6"/>
        <v>0</v>
      </c>
    </row>
    <row r="22" spans="2:9" x14ac:dyDescent="0.2">
      <c r="B22" s="119" t="s">
        <v>375</v>
      </c>
      <c r="C22" s="118"/>
      <c r="D22" s="104">
        <v>0</v>
      </c>
      <c r="E22" s="93">
        <v>8100</v>
      </c>
      <c r="F22" s="104">
        <f t="shared" si="5"/>
        <v>8100</v>
      </c>
      <c r="G22" s="93">
        <v>0</v>
      </c>
      <c r="H22" s="93">
        <v>0</v>
      </c>
      <c r="I22" s="93">
        <f t="shared" si="6"/>
        <v>8100</v>
      </c>
    </row>
    <row r="23" spans="2:9" x14ac:dyDescent="0.2">
      <c r="B23" s="119" t="s">
        <v>374</v>
      </c>
      <c r="C23" s="118"/>
      <c r="D23" s="104">
        <v>8100</v>
      </c>
      <c r="E23" s="93">
        <v>15341.75</v>
      </c>
      <c r="F23" s="104">
        <f t="shared" si="5"/>
        <v>23441.75</v>
      </c>
      <c r="G23" s="93">
        <v>23441.75</v>
      </c>
      <c r="H23" s="93">
        <v>23441.75</v>
      </c>
      <c r="I23" s="93">
        <f t="shared" si="6"/>
        <v>0</v>
      </c>
    </row>
    <row r="24" spans="2:9" x14ac:dyDescent="0.2">
      <c r="B24" s="119" t="s">
        <v>373</v>
      </c>
      <c r="C24" s="118"/>
      <c r="D24" s="104"/>
      <c r="E24" s="93"/>
      <c r="F24" s="104">
        <f t="shared" si="5"/>
        <v>0</v>
      </c>
      <c r="G24" s="93"/>
      <c r="H24" s="93"/>
      <c r="I24" s="93">
        <f t="shared" si="6"/>
        <v>0</v>
      </c>
    </row>
    <row r="25" spans="2:9" x14ac:dyDescent="0.2">
      <c r="B25" s="119" t="s">
        <v>372</v>
      </c>
      <c r="C25" s="118"/>
      <c r="D25" s="104">
        <v>261947</v>
      </c>
      <c r="E25" s="93">
        <v>277130.5</v>
      </c>
      <c r="F25" s="104">
        <f t="shared" si="5"/>
        <v>539077.5</v>
      </c>
      <c r="G25" s="93">
        <v>481116.71</v>
      </c>
      <c r="H25" s="93">
        <v>481116.71</v>
      </c>
      <c r="I25" s="93">
        <f t="shared" si="6"/>
        <v>57960.789999999979</v>
      </c>
    </row>
    <row r="26" spans="2:9" x14ac:dyDescent="0.2">
      <c r="B26" s="119" t="s">
        <v>371</v>
      </c>
      <c r="C26" s="118"/>
      <c r="D26" s="104">
        <v>21577</v>
      </c>
      <c r="E26" s="93">
        <v>-19985.27</v>
      </c>
      <c r="F26" s="104">
        <f t="shared" si="5"/>
        <v>1591.7299999999996</v>
      </c>
      <c r="G26" s="93">
        <v>827.6</v>
      </c>
      <c r="H26" s="93">
        <v>827.6</v>
      </c>
      <c r="I26" s="93">
        <f t="shared" si="6"/>
        <v>764.12999999999954</v>
      </c>
    </row>
    <row r="27" spans="2:9" x14ac:dyDescent="0.2">
      <c r="B27" s="119" t="s">
        <v>370</v>
      </c>
      <c r="C27" s="118"/>
      <c r="D27" s="104"/>
      <c r="E27" s="93"/>
      <c r="F27" s="104">
        <f t="shared" si="5"/>
        <v>0</v>
      </c>
      <c r="G27" s="93"/>
      <c r="H27" s="93"/>
      <c r="I27" s="93">
        <f t="shared" si="6"/>
        <v>0</v>
      </c>
    </row>
    <row r="28" spans="2:9" x14ac:dyDescent="0.2">
      <c r="B28" s="119" t="s">
        <v>369</v>
      </c>
      <c r="C28" s="118"/>
      <c r="D28" s="104">
        <v>19965</v>
      </c>
      <c r="E28" s="93">
        <v>-993.16</v>
      </c>
      <c r="F28" s="104">
        <f t="shared" si="5"/>
        <v>18971.84</v>
      </c>
      <c r="G28" s="93">
        <v>16328.09</v>
      </c>
      <c r="H28" s="93">
        <v>16328.09</v>
      </c>
      <c r="I28" s="93">
        <f t="shared" si="6"/>
        <v>2643.75</v>
      </c>
    </row>
    <row r="29" spans="2:9" x14ac:dyDescent="0.2">
      <c r="B29" s="117" t="s">
        <v>368</v>
      </c>
      <c r="C29" s="116"/>
      <c r="D29" s="104">
        <f t="shared" ref="D29:I29" si="7">SUM(D30:D38)</f>
        <v>979944</v>
      </c>
      <c r="E29" s="104">
        <f t="shared" si="7"/>
        <v>792726.75999999989</v>
      </c>
      <c r="F29" s="104">
        <f t="shared" si="7"/>
        <v>1772670.7599999998</v>
      </c>
      <c r="G29" s="104">
        <f t="shared" si="7"/>
        <v>1609785.31</v>
      </c>
      <c r="H29" s="104">
        <f t="shared" si="7"/>
        <v>1580811.8</v>
      </c>
      <c r="I29" s="104">
        <f t="shared" si="7"/>
        <v>162885.4499999999</v>
      </c>
    </row>
    <row r="30" spans="2:9" x14ac:dyDescent="0.2">
      <c r="B30" s="119" t="s">
        <v>367</v>
      </c>
      <c r="C30" s="118"/>
      <c r="D30" s="104">
        <v>225170</v>
      </c>
      <c r="E30" s="93">
        <v>-77103.350000000006</v>
      </c>
      <c r="F30" s="104">
        <f t="shared" ref="F30:F38" si="8">D30+E30</f>
        <v>148066.65</v>
      </c>
      <c r="G30" s="93">
        <v>110850.03</v>
      </c>
      <c r="H30" s="93">
        <v>110850.03</v>
      </c>
      <c r="I30" s="93">
        <f t="shared" ref="I30:I38" si="9">F30-G30</f>
        <v>37216.619999999995</v>
      </c>
    </row>
    <row r="31" spans="2:9" x14ac:dyDescent="0.2">
      <c r="B31" s="119" t="s">
        <v>366</v>
      </c>
      <c r="C31" s="118"/>
      <c r="D31" s="104">
        <v>93975</v>
      </c>
      <c r="E31" s="93">
        <v>-684.32</v>
      </c>
      <c r="F31" s="104">
        <f t="shared" si="8"/>
        <v>93290.68</v>
      </c>
      <c r="G31" s="93">
        <v>93290.68</v>
      </c>
      <c r="H31" s="93">
        <v>93290.68</v>
      </c>
      <c r="I31" s="93">
        <f t="shared" si="9"/>
        <v>0</v>
      </c>
    </row>
    <row r="32" spans="2:9" x14ac:dyDescent="0.2">
      <c r="B32" s="119" t="s">
        <v>365</v>
      </c>
      <c r="C32" s="118"/>
      <c r="D32" s="104">
        <v>110450</v>
      </c>
      <c r="E32" s="93">
        <v>921205.82</v>
      </c>
      <c r="F32" s="104">
        <f t="shared" si="8"/>
        <v>1031655.82</v>
      </c>
      <c r="G32" s="93">
        <v>932880.03</v>
      </c>
      <c r="H32" s="93">
        <v>932880.03</v>
      </c>
      <c r="I32" s="93">
        <f t="shared" si="9"/>
        <v>98775.789999999921</v>
      </c>
    </row>
    <row r="33" spans="2:9" x14ac:dyDescent="0.2">
      <c r="B33" s="119" t="s">
        <v>364</v>
      </c>
      <c r="C33" s="118"/>
      <c r="D33" s="104">
        <v>201400</v>
      </c>
      <c r="E33" s="93">
        <v>-23150.81</v>
      </c>
      <c r="F33" s="104">
        <f t="shared" si="8"/>
        <v>178249.19</v>
      </c>
      <c r="G33" s="93">
        <v>178249.19</v>
      </c>
      <c r="H33" s="93">
        <v>178249.19</v>
      </c>
      <c r="I33" s="93">
        <f t="shared" si="9"/>
        <v>0</v>
      </c>
    </row>
    <row r="34" spans="2:9" x14ac:dyDescent="0.2">
      <c r="B34" s="119" t="s">
        <v>363</v>
      </c>
      <c r="C34" s="118"/>
      <c r="D34" s="104">
        <v>80893</v>
      </c>
      <c r="E34" s="93">
        <v>39865.300000000003</v>
      </c>
      <c r="F34" s="104">
        <f t="shared" si="8"/>
        <v>120758.3</v>
      </c>
      <c r="G34" s="93">
        <v>118660.07</v>
      </c>
      <c r="H34" s="93">
        <v>118660.07</v>
      </c>
      <c r="I34" s="93">
        <f t="shared" si="9"/>
        <v>2098.2299999999959</v>
      </c>
    </row>
    <row r="35" spans="2:9" x14ac:dyDescent="0.2">
      <c r="B35" s="119" t="s">
        <v>362</v>
      </c>
      <c r="C35" s="118"/>
      <c r="D35" s="104"/>
      <c r="E35" s="93"/>
      <c r="F35" s="104">
        <f t="shared" si="8"/>
        <v>0</v>
      </c>
      <c r="G35" s="93"/>
      <c r="H35" s="93"/>
      <c r="I35" s="93">
        <f t="shared" si="9"/>
        <v>0</v>
      </c>
    </row>
    <row r="36" spans="2:9" x14ac:dyDescent="0.2">
      <c r="B36" s="119" t="s">
        <v>361</v>
      </c>
      <c r="C36" s="118"/>
      <c r="D36" s="104">
        <v>14100</v>
      </c>
      <c r="E36" s="93">
        <v>-5493</v>
      </c>
      <c r="F36" s="104">
        <f t="shared" si="8"/>
        <v>8607</v>
      </c>
      <c r="G36" s="93">
        <v>8607</v>
      </c>
      <c r="H36" s="93">
        <v>8607</v>
      </c>
      <c r="I36" s="93">
        <f t="shared" si="9"/>
        <v>0</v>
      </c>
    </row>
    <row r="37" spans="2:9" x14ac:dyDescent="0.2">
      <c r="B37" s="119" t="s">
        <v>360</v>
      </c>
      <c r="C37" s="118"/>
      <c r="D37" s="104"/>
      <c r="E37" s="93"/>
      <c r="F37" s="104">
        <f t="shared" si="8"/>
        <v>0</v>
      </c>
      <c r="G37" s="93"/>
      <c r="H37" s="93"/>
      <c r="I37" s="93">
        <f t="shared" si="9"/>
        <v>0</v>
      </c>
    </row>
    <row r="38" spans="2:9" x14ac:dyDescent="0.2">
      <c r="B38" s="119" t="s">
        <v>359</v>
      </c>
      <c r="C38" s="118"/>
      <c r="D38" s="104">
        <v>253956</v>
      </c>
      <c r="E38" s="93">
        <v>-61912.88</v>
      </c>
      <c r="F38" s="104">
        <f t="shared" si="8"/>
        <v>192043.12</v>
      </c>
      <c r="G38" s="93">
        <v>167248.31</v>
      </c>
      <c r="H38" s="93">
        <v>138274.79999999999</v>
      </c>
      <c r="I38" s="93">
        <f t="shared" si="9"/>
        <v>24794.809999999998</v>
      </c>
    </row>
    <row r="39" spans="2:9" ht="25.5" customHeight="1" x14ac:dyDescent="0.2">
      <c r="B39" s="194" t="s">
        <v>358</v>
      </c>
      <c r="C39" s="195"/>
      <c r="D39" s="104">
        <f t="shared" ref="D39:I39" si="10">SUM(D40:D48)</f>
        <v>0</v>
      </c>
      <c r="E39" s="104">
        <f t="shared" si="10"/>
        <v>0</v>
      </c>
      <c r="F39" s="104">
        <f t="shared" si="10"/>
        <v>0</v>
      </c>
      <c r="G39" s="104">
        <f t="shared" si="10"/>
        <v>0</v>
      </c>
      <c r="H39" s="104">
        <f t="shared" si="10"/>
        <v>0</v>
      </c>
      <c r="I39" s="104">
        <f t="shared" si="10"/>
        <v>0</v>
      </c>
    </row>
    <row r="40" spans="2:9" x14ac:dyDescent="0.2">
      <c r="B40" s="119" t="s">
        <v>357</v>
      </c>
      <c r="C40" s="118"/>
      <c r="D40" s="104"/>
      <c r="E40" s="93"/>
      <c r="F40" s="104">
        <f t="shared" ref="F40:F48" si="11">D40+E40</f>
        <v>0</v>
      </c>
      <c r="G40" s="93"/>
      <c r="H40" s="93"/>
      <c r="I40" s="93">
        <f t="shared" ref="I40:I48" si="12">F40-G40</f>
        <v>0</v>
      </c>
    </row>
    <row r="41" spans="2:9" x14ac:dyDescent="0.2">
      <c r="B41" s="119" t="s">
        <v>356</v>
      </c>
      <c r="C41" s="118"/>
      <c r="D41" s="104"/>
      <c r="E41" s="93"/>
      <c r="F41" s="104">
        <f t="shared" si="11"/>
        <v>0</v>
      </c>
      <c r="G41" s="93"/>
      <c r="H41" s="93"/>
      <c r="I41" s="93">
        <f t="shared" si="12"/>
        <v>0</v>
      </c>
    </row>
    <row r="42" spans="2:9" x14ac:dyDescent="0.2">
      <c r="B42" s="119" t="s">
        <v>355</v>
      </c>
      <c r="C42" s="118"/>
      <c r="D42" s="104"/>
      <c r="E42" s="93"/>
      <c r="F42" s="104">
        <f t="shared" si="11"/>
        <v>0</v>
      </c>
      <c r="G42" s="93"/>
      <c r="H42" s="93"/>
      <c r="I42" s="93">
        <f t="shared" si="12"/>
        <v>0</v>
      </c>
    </row>
    <row r="43" spans="2:9" x14ac:dyDescent="0.2">
      <c r="B43" s="119" t="s">
        <v>354</v>
      </c>
      <c r="C43" s="118"/>
      <c r="D43" s="104"/>
      <c r="E43" s="93"/>
      <c r="F43" s="104">
        <f t="shared" si="11"/>
        <v>0</v>
      </c>
      <c r="G43" s="93"/>
      <c r="H43" s="93"/>
      <c r="I43" s="93">
        <f t="shared" si="12"/>
        <v>0</v>
      </c>
    </row>
    <row r="44" spans="2:9" x14ac:dyDescent="0.2">
      <c r="B44" s="119" t="s">
        <v>353</v>
      </c>
      <c r="C44" s="118"/>
      <c r="D44" s="104"/>
      <c r="E44" s="93"/>
      <c r="F44" s="104">
        <f t="shared" si="11"/>
        <v>0</v>
      </c>
      <c r="G44" s="93"/>
      <c r="H44" s="93"/>
      <c r="I44" s="93">
        <f t="shared" si="12"/>
        <v>0</v>
      </c>
    </row>
    <row r="45" spans="2:9" x14ac:dyDescent="0.2">
      <c r="B45" s="119" t="s">
        <v>352</v>
      </c>
      <c r="C45" s="118"/>
      <c r="D45" s="104"/>
      <c r="E45" s="93"/>
      <c r="F45" s="104">
        <f t="shared" si="11"/>
        <v>0</v>
      </c>
      <c r="G45" s="93"/>
      <c r="H45" s="93"/>
      <c r="I45" s="93">
        <f t="shared" si="12"/>
        <v>0</v>
      </c>
    </row>
    <row r="46" spans="2:9" x14ac:dyDescent="0.2">
      <c r="B46" s="119" t="s">
        <v>351</v>
      </c>
      <c r="C46" s="118"/>
      <c r="D46" s="104"/>
      <c r="E46" s="93"/>
      <c r="F46" s="104">
        <f t="shared" si="11"/>
        <v>0</v>
      </c>
      <c r="G46" s="93"/>
      <c r="H46" s="93"/>
      <c r="I46" s="93">
        <f t="shared" si="12"/>
        <v>0</v>
      </c>
    </row>
    <row r="47" spans="2:9" x14ac:dyDescent="0.2">
      <c r="B47" s="119" t="s">
        <v>350</v>
      </c>
      <c r="C47" s="118"/>
      <c r="D47" s="104"/>
      <c r="E47" s="93"/>
      <c r="F47" s="104">
        <f t="shared" si="11"/>
        <v>0</v>
      </c>
      <c r="G47" s="93"/>
      <c r="H47" s="93"/>
      <c r="I47" s="93">
        <f t="shared" si="12"/>
        <v>0</v>
      </c>
    </row>
    <row r="48" spans="2:9" x14ac:dyDescent="0.2">
      <c r="B48" s="119" t="s">
        <v>349</v>
      </c>
      <c r="C48" s="118"/>
      <c r="D48" s="104"/>
      <c r="E48" s="93"/>
      <c r="F48" s="104">
        <f t="shared" si="11"/>
        <v>0</v>
      </c>
      <c r="G48" s="93"/>
      <c r="H48" s="93"/>
      <c r="I48" s="93">
        <f t="shared" si="12"/>
        <v>0</v>
      </c>
    </row>
    <row r="49" spans="2:9" x14ac:dyDescent="0.2">
      <c r="B49" s="194" t="s">
        <v>348</v>
      </c>
      <c r="C49" s="195"/>
      <c r="D49" s="104">
        <f t="shared" ref="D49:I49" si="13">SUM(D50:D58)</f>
        <v>0</v>
      </c>
      <c r="E49" s="104">
        <f t="shared" si="13"/>
        <v>0</v>
      </c>
      <c r="F49" s="104">
        <f t="shared" si="13"/>
        <v>0</v>
      </c>
      <c r="G49" s="104">
        <f t="shared" si="13"/>
        <v>0</v>
      </c>
      <c r="H49" s="104">
        <f t="shared" si="13"/>
        <v>0</v>
      </c>
      <c r="I49" s="104">
        <f t="shared" si="13"/>
        <v>0</v>
      </c>
    </row>
    <row r="50" spans="2:9" x14ac:dyDescent="0.2">
      <c r="B50" s="119" t="s">
        <v>347</v>
      </c>
      <c r="C50" s="118"/>
      <c r="D50" s="104"/>
      <c r="E50" s="93"/>
      <c r="F50" s="104">
        <f t="shared" ref="F50:F58" si="14">D50+E50</f>
        <v>0</v>
      </c>
      <c r="G50" s="93"/>
      <c r="H50" s="93"/>
      <c r="I50" s="93">
        <f t="shared" ref="I50:I83" si="15">F50-G50</f>
        <v>0</v>
      </c>
    </row>
    <row r="51" spans="2:9" x14ac:dyDescent="0.2">
      <c r="B51" s="119" t="s">
        <v>346</v>
      </c>
      <c r="C51" s="118"/>
      <c r="D51" s="104"/>
      <c r="E51" s="93"/>
      <c r="F51" s="104">
        <f t="shared" si="14"/>
        <v>0</v>
      </c>
      <c r="G51" s="93"/>
      <c r="H51" s="93"/>
      <c r="I51" s="93">
        <f t="shared" si="15"/>
        <v>0</v>
      </c>
    </row>
    <row r="52" spans="2:9" x14ac:dyDescent="0.2">
      <c r="B52" s="119" t="s">
        <v>345</v>
      </c>
      <c r="C52" s="118"/>
      <c r="D52" s="104"/>
      <c r="E52" s="93"/>
      <c r="F52" s="104">
        <f t="shared" si="14"/>
        <v>0</v>
      </c>
      <c r="G52" s="93"/>
      <c r="H52" s="93"/>
      <c r="I52" s="93">
        <f t="shared" si="15"/>
        <v>0</v>
      </c>
    </row>
    <row r="53" spans="2:9" x14ac:dyDescent="0.2">
      <c r="B53" s="119" t="s">
        <v>344</v>
      </c>
      <c r="C53" s="118"/>
      <c r="D53" s="104"/>
      <c r="E53" s="93"/>
      <c r="F53" s="104">
        <f t="shared" si="14"/>
        <v>0</v>
      </c>
      <c r="G53" s="93"/>
      <c r="H53" s="93"/>
      <c r="I53" s="93">
        <f t="shared" si="15"/>
        <v>0</v>
      </c>
    </row>
    <row r="54" spans="2:9" x14ac:dyDescent="0.2">
      <c r="B54" s="119" t="s">
        <v>343</v>
      </c>
      <c r="C54" s="118"/>
      <c r="D54" s="104"/>
      <c r="E54" s="93"/>
      <c r="F54" s="104">
        <f t="shared" si="14"/>
        <v>0</v>
      </c>
      <c r="G54" s="93"/>
      <c r="H54" s="93"/>
      <c r="I54" s="93">
        <f t="shared" si="15"/>
        <v>0</v>
      </c>
    </row>
    <row r="55" spans="2:9" x14ac:dyDescent="0.2">
      <c r="B55" s="119" t="s">
        <v>342</v>
      </c>
      <c r="C55" s="118"/>
      <c r="D55" s="104"/>
      <c r="E55" s="93"/>
      <c r="F55" s="104">
        <f t="shared" si="14"/>
        <v>0</v>
      </c>
      <c r="G55" s="93"/>
      <c r="H55" s="93"/>
      <c r="I55" s="93">
        <f t="shared" si="15"/>
        <v>0</v>
      </c>
    </row>
    <row r="56" spans="2:9" x14ac:dyDescent="0.2">
      <c r="B56" s="119" t="s">
        <v>341</v>
      </c>
      <c r="C56" s="118"/>
      <c r="D56" s="104"/>
      <c r="E56" s="93"/>
      <c r="F56" s="104">
        <f t="shared" si="14"/>
        <v>0</v>
      </c>
      <c r="G56" s="93"/>
      <c r="H56" s="93"/>
      <c r="I56" s="93">
        <f t="shared" si="15"/>
        <v>0</v>
      </c>
    </row>
    <row r="57" spans="2:9" x14ac:dyDescent="0.2">
      <c r="B57" s="119" t="s">
        <v>340</v>
      </c>
      <c r="C57" s="118"/>
      <c r="D57" s="104"/>
      <c r="E57" s="93"/>
      <c r="F57" s="104">
        <f t="shared" si="14"/>
        <v>0</v>
      </c>
      <c r="G57" s="93"/>
      <c r="H57" s="93"/>
      <c r="I57" s="93">
        <f t="shared" si="15"/>
        <v>0</v>
      </c>
    </row>
    <row r="58" spans="2:9" x14ac:dyDescent="0.2">
      <c r="B58" s="119" t="s">
        <v>339</v>
      </c>
      <c r="C58" s="118"/>
      <c r="D58" s="104"/>
      <c r="E58" s="93"/>
      <c r="F58" s="104">
        <f t="shared" si="14"/>
        <v>0</v>
      </c>
      <c r="G58" s="93"/>
      <c r="H58" s="93"/>
      <c r="I58" s="93">
        <f t="shared" si="15"/>
        <v>0</v>
      </c>
    </row>
    <row r="59" spans="2:9" x14ac:dyDescent="0.2">
      <c r="B59" s="117" t="s">
        <v>338</v>
      </c>
      <c r="C59" s="116"/>
      <c r="D59" s="104">
        <f>SUM(D60:D62)</f>
        <v>0</v>
      </c>
      <c r="E59" s="104">
        <f>SUM(E60:E62)</f>
        <v>18033395</v>
      </c>
      <c r="F59" s="104">
        <f>SUM(F60:F62)</f>
        <v>18033395</v>
      </c>
      <c r="G59" s="104">
        <f>SUM(G60:G62)</f>
        <v>3879626.35</v>
      </c>
      <c r="H59" s="104">
        <f>SUM(H60:H62)</f>
        <v>3879626.35</v>
      </c>
      <c r="I59" s="93">
        <f t="shared" si="15"/>
        <v>14153768.65</v>
      </c>
    </row>
    <row r="60" spans="2:9" x14ac:dyDescent="0.2">
      <c r="B60" s="119" t="s">
        <v>337</v>
      </c>
      <c r="C60" s="118"/>
      <c r="D60" s="104">
        <v>0</v>
      </c>
      <c r="E60" s="93">
        <v>18033395</v>
      </c>
      <c r="F60" s="104">
        <f>D60+E60</f>
        <v>18033395</v>
      </c>
      <c r="G60" s="93">
        <v>3879626.35</v>
      </c>
      <c r="H60" s="93">
        <v>3879626.35</v>
      </c>
      <c r="I60" s="93">
        <f t="shared" si="15"/>
        <v>14153768.65</v>
      </c>
    </row>
    <row r="61" spans="2:9" x14ac:dyDescent="0.2">
      <c r="B61" s="119" t="s">
        <v>336</v>
      </c>
      <c r="C61" s="118"/>
      <c r="D61" s="104"/>
      <c r="E61" s="93"/>
      <c r="F61" s="104">
        <f>D61+E61</f>
        <v>0</v>
      </c>
      <c r="G61" s="93"/>
      <c r="H61" s="93"/>
      <c r="I61" s="93">
        <f t="shared" si="15"/>
        <v>0</v>
      </c>
    </row>
    <row r="62" spans="2:9" x14ac:dyDescent="0.2">
      <c r="B62" s="119" t="s">
        <v>335</v>
      </c>
      <c r="C62" s="118"/>
      <c r="D62" s="104"/>
      <c r="E62" s="93"/>
      <c r="F62" s="104">
        <f>D62+E62</f>
        <v>0</v>
      </c>
      <c r="G62" s="93"/>
      <c r="H62" s="93"/>
      <c r="I62" s="93">
        <f t="shared" si="15"/>
        <v>0</v>
      </c>
    </row>
    <row r="63" spans="2:9" x14ac:dyDescent="0.2">
      <c r="B63" s="194" t="s">
        <v>334</v>
      </c>
      <c r="C63" s="195"/>
      <c r="D63" s="104">
        <f>SUM(D64:D71)</f>
        <v>0</v>
      </c>
      <c r="E63" s="104">
        <f>SUM(E64:E71)</f>
        <v>0</v>
      </c>
      <c r="F63" s="104">
        <f>F64+F65+F66+F67+F68+F70+F71</f>
        <v>0</v>
      </c>
      <c r="G63" s="104">
        <f>SUM(G64:G71)</f>
        <v>0</v>
      </c>
      <c r="H63" s="104">
        <f>SUM(H64:H71)</f>
        <v>0</v>
      </c>
      <c r="I63" s="93">
        <f t="shared" si="15"/>
        <v>0</v>
      </c>
    </row>
    <row r="64" spans="2:9" x14ac:dyDescent="0.2">
      <c r="B64" s="119" t="s">
        <v>333</v>
      </c>
      <c r="C64" s="118"/>
      <c r="D64" s="104"/>
      <c r="E64" s="93"/>
      <c r="F64" s="104">
        <f t="shared" ref="F64:F71" si="16">D64+E64</f>
        <v>0</v>
      </c>
      <c r="G64" s="93"/>
      <c r="H64" s="93"/>
      <c r="I64" s="93">
        <f t="shared" si="15"/>
        <v>0</v>
      </c>
    </row>
    <row r="65" spans="2:9" x14ac:dyDescent="0.2">
      <c r="B65" s="119" t="s">
        <v>332</v>
      </c>
      <c r="C65" s="118"/>
      <c r="D65" s="104"/>
      <c r="E65" s="93"/>
      <c r="F65" s="104">
        <f t="shared" si="16"/>
        <v>0</v>
      </c>
      <c r="G65" s="93"/>
      <c r="H65" s="93"/>
      <c r="I65" s="93">
        <f t="shared" si="15"/>
        <v>0</v>
      </c>
    </row>
    <row r="66" spans="2:9" x14ac:dyDescent="0.2">
      <c r="B66" s="119" t="s">
        <v>331</v>
      </c>
      <c r="C66" s="118"/>
      <c r="D66" s="104"/>
      <c r="E66" s="93"/>
      <c r="F66" s="104">
        <f t="shared" si="16"/>
        <v>0</v>
      </c>
      <c r="G66" s="93"/>
      <c r="H66" s="93"/>
      <c r="I66" s="93">
        <f t="shared" si="15"/>
        <v>0</v>
      </c>
    </row>
    <row r="67" spans="2:9" x14ac:dyDescent="0.2">
      <c r="B67" s="119" t="s">
        <v>330</v>
      </c>
      <c r="C67" s="118"/>
      <c r="D67" s="104"/>
      <c r="E67" s="93"/>
      <c r="F67" s="104">
        <f t="shared" si="16"/>
        <v>0</v>
      </c>
      <c r="G67" s="93"/>
      <c r="H67" s="93"/>
      <c r="I67" s="93">
        <f t="shared" si="15"/>
        <v>0</v>
      </c>
    </row>
    <row r="68" spans="2:9" x14ac:dyDescent="0.2">
      <c r="B68" s="119" t="s">
        <v>329</v>
      </c>
      <c r="C68" s="118"/>
      <c r="D68" s="104"/>
      <c r="E68" s="93"/>
      <c r="F68" s="104">
        <f t="shared" si="16"/>
        <v>0</v>
      </c>
      <c r="G68" s="93"/>
      <c r="H68" s="93"/>
      <c r="I68" s="93">
        <f t="shared" si="15"/>
        <v>0</v>
      </c>
    </row>
    <row r="69" spans="2:9" x14ac:dyDescent="0.2">
      <c r="B69" s="119" t="s">
        <v>328</v>
      </c>
      <c r="C69" s="118"/>
      <c r="D69" s="104"/>
      <c r="E69" s="93"/>
      <c r="F69" s="104">
        <f t="shared" si="16"/>
        <v>0</v>
      </c>
      <c r="G69" s="93"/>
      <c r="H69" s="93"/>
      <c r="I69" s="93">
        <f t="shared" si="15"/>
        <v>0</v>
      </c>
    </row>
    <row r="70" spans="2:9" x14ac:dyDescent="0.2">
      <c r="B70" s="119" t="s">
        <v>327</v>
      </c>
      <c r="C70" s="118"/>
      <c r="D70" s="104"/>
      <c r="E70" s="93"/>
      <c r="F70" s="104">
        <f t="shared" si="16"/>
        <v>0</v>
      </c>
      <c r="G70" s="93"/>
      <c r="H70" s="93"/>
      <c r="I70" s="93">
        <f t="shared" si="15"/>
        <v>0</v>
      </c>
    </row>
    <row r="71" spans="2:9" x14ac:dyDescent="0.2">
      <c r="B71" s="119" t="s">
        <v>326</v>
      </c>
      <c r="C71" s="118"/>
      <c r="D71" s="104"/>
      <c r="E71" s="93"/>
      <c r="F71" s="104">
        <f t="shared" si="16"/>
        <v>0</v>
      </c>
      <c r="G71" s="93"/>
      <c r="H71" s="93"/>
      <c r="I71" s="93">
        <f t="shared" si="15"/>
        <v>0</v>
      </c>
    </row>
    <row r="72" spans="2:9" x14ac:dyDescent="0.2">
      <c r="B72" s="117" t="s">
        <v>325</v>
      </c>
      <c r="C72" s="116"/>
      <c r="D72" s="104">
        <f>SUM(D73:D75)</f>
        <v>0</v>
      </c>
      <c r="E72" s="104">
        <f>SUM(E73:E75)</f>
        <v>0</v>
      </c>
      <c r="F72" s="104">
        <f>SUM(F73:F75)</f>
        <v>0</v>
      </c>
      <c r="G72" s="104">
        <f>SUM(G73:G75)</f>
        <v>0</v>
      </c>
      <c r="H72" s="104">
        <f>SUM(H73:H75)</f>
        <v>0</v>
      </c>
      <c r="I72" s="93">
        <f t="shared" si="15"/>
        <v>0</v>
      </c>
    </row>
    <row r="73" spans="2:9" x14ac:dyDescent="0.2">
      <c r="B73" s="119" t="s">
        <v>324</v>
      </c>
      <c r="C73" s="118"/>
      <c r="D73" s="104"/>
      <c r="E73" s="93"/>
      <c r="F73" s="104">
        <f>D73+E73</f>
        <v>0</v>
      </c>
      <c r="G73" s="93"/>
      <c r="H73" s="93"/>
      <c r="I73" s="93">
        <f t="shared" si="15"/>
        <v>0</v>
      </c>
    </row>
    <row r="74" spans="2:9" x14ac:dyDescent="0.2">
      <c r="B74" s="119" t="s">
        <v>323</v>
      </c>
      <c r="C74" s="118"/>
      <c r="D74" s="104"/>
      <c r="E74" s="93"/>
      <c r="F74" s="104">
        <f>D74+E74</f>
        <v>0</v>
      </c>
      <c r="G74" s="93"/>
      <c r="H74" s="93"/>
      <c r="I74" s="93">
        <f t="shared" si="15"/>
        <v>0</v>
      </c>
    </row>
    <row r="75" spans="2:9" x14ac:dyDescent="0.2">
      <c r="B75" s="119" t="s">
        <v>322</v>
      </c>
      <c r="C75" s="118"/>
      <c r="D75" s="104"/>
      <c r="E75" s="93"/>
      <c r="F75" s="104">
        <f>D75+E75</f>
        <v>0</v>
      </c>
      <c r="G75" s="93"/>
      <c r="H75" s="93"/>
      <c r="I75" s="93">
        <f t="shared" si="15"/>
        <v>0</v>
      </c>
    </row>
    <row r="76" spans="2:9" x14ac:dyDescent="0.2">
      <c r="B76" s="117" t="s">
        <v>321</v>
      </c>
      <c r="C76" s="116"/>
      <c r="D76" s="104">
        <f>SUM(D77:D83)</f>
        <v>0</v>
      </c>
      <c r="E76" s="104">
        <f>SUM(E77:E83)</f>
        <v>0</v>
      </c>
      <c r="F76" s="104">
        <f>SUM(F77:F83)</f>
        <v>0</v>
      </c>
      <c r="G76" s="104">
        <f>SUM(G77:G83)</f>
        <v>0</v>
      </c>
      <c r="H76" s="104">
        <f>SUM(H77:H83)</f>
        <v>0</v>
      </c>
      <c r="I76" s="93">
        <f t="shared" si="15"/>
        <v>0</v>
      </c>
    </row>
    <row r="77" spans="2:9" x14ac:dyDescent="0.2">
      <c r="B77" s="119" t="s">
        <v>320</v>
      </c>
      <c r="C77" s="118"/>
      <c r="D77" s="104"/>
      <c r="E77" s="93"/>
      <c r="F77" s="104">
        <f t="shared" ref="F77:F83" si="17">D77+E77</f>
        <v>0</v>
      </c>
      <c r="G77" s="93"/>
      <c r="H77" s="93"/>
      <c r="I77" s="93">
        <f t="shared" si="15"/>
        <v>0</v>
      </c>
    </row>
    <row r="78" spans="2:9" x14ac:dyDescent="0.2">
      <c r="B78" s="119" t="s">
        <v>319</v>
      </c>
      <c r="C78" s="118"/>
      <c r="D78" s="104"/>
      <c r="E78" s="93"/>
      <c r="F78" s="104">
        <f t="shared" si="17"/>
        <v>0</v>
      </c>
      <c r="G78" s="93"/>
      <c r="H78" s="93"/>
      <c r="I78" s="93">
        <f t="shared" si="15"/>
        <v>0</v>
      </c>
    </row>
    <row r="79" spans="2:9" x14ac:dyDescent="0.2">
      <c r="B79" s="119" t="s">
        <v>318</v>
      </c>
      <c r="C79" s="118"/>
      <c r="D79" s="104"/>
      <c r="E79" s="93"/>
      <c r="F79" s="104">
        <f t="shared" si="17"/>
        <v>0</v>
      </c>
      <c r="G79" s="93"/>
      <c r="H79" s="93"/>
      <c r="I79" s="93">
        <f t="shared" si="15"/>
        <v>0</v>
      </c>
    </row>
    <row r="80" spans="2:9" x14ac:dyDescent="0.2">
      <c r="B80" s="119" t="s">
        <v>317</v>
      </c>
      <c r="C80" s="118"/>
      <c r="D80" s="104"/>
      <c r="E80" s="93"/>
      <c r="F80" s="104">
        <f t="shared" si="17"/>
        <v>0</v>
      </c>
      <c r="G80" s="93"/>
      <c r="H80" s="93"/>
      <c r="I80" s="93">
        <f t="shared" si="15"/>
        <v>0</v>
      </c>
    </row>
    <row r="81" spans="2:9" x14ac:dyDescent="0.2">
      <c r="B81" s="119" t="s">
        <v>316</v>
      </c>
      <c r="C81" s="118"/>
      <c r="D81" s="104"/>
      <c r="E81" s="93"/>
      <c r="F81" s="104">
        <f t="shared" si="17"/>
        <v>0</v>
      </c>
      <c r="G81" s="93"/>
      <c r="H81" s="93"/>
      <c r="I81" s="93">
        <f t="shared" si="15"/>
        <v>0</v>
      </c>
    </row>
    <row r="82" spans="2:9" x14ac:dyDescent="0.2">
      <c r="B82" s="119" t="s">
        <v>315</v>
      </c>
      <c r="C82" s="118"/>
      <c r="D82" s="104"/>
      <c r="E82" s="93"/>
      <c r="F82" s="104">
        <f t="shared" si="17"/>
        <v>0</v>
      </c>
      <c r="G82" s="93"/>
      <c r="H82" s="93"/>
      <c r="I82" s="93">
        <f t="shared" si="15"/>
        <v>0</v>
      </c>
    </row>
    <row r="83" spans="2:9" x14ac:dyDescent="0.2">
      <c r="B83" s="119" t="s">
        <v>314</v>
      </c>
      <c r="C83" s="118"/>
      <c r="D83" s="104"/>
      <c r="E83" s="93"/>
      <c r="F83" s="104">
        <f t="shared" si="17"/>
        <v>0</v>
      </c>
      <c r="G83" s="93"/>
      <c r="H83" s="93"/>
      <c r="I83" s="93">
        <f t="shared" si="15"/>
        <v>0</v>
      </c>
    </row>
    <row r="84" spans="2:9" x14ac:dyDescent="0.2">
      <c r="B84" s="125"/>
      <c r="C84" s="124"/>
      <c r="D84" s="123"/>
      <c r="E84" s="98"/>
      <c r="F84" s="98"/>
      <c r="G84" s="98"/>
      <c r="H84" s="98"/>
      <c r="I84" s="98"/>
    </row>
    <row r="85" spans="2:9" x14ac:dyDescent="0.2">
      <c r="B85" s="122" t="s">
        <v>387</v>
      </c>
      <c r="C85" s="121"/>
      <c r="D85" s="120">
        <f t="shared" ref="D85:I85" si="18">D86+D104+D94+D114+D124+D134+D138+D147+D151</f>
        <v>253504681</v>
      </c>
      <c r="E85" s="120">
        <f t="shared" si="18"/>
        <v>-126172707.17999998</v>
      </c>
      <c r="F85" s="120">
        <f t="shared" si="18"/>
        <v>127331973.82000002</v>
      </c>
      <c r="G85" s="120">
        <f t="shared" si="18"/>
        <v>105094358.12</v>
      </c>
      <c r="H85" s="120">
        <f t="shared" si="18"/>
        <v>86450302.640000001</v>
      </c>
      <c r="I85" s="120">
        <f t="shared" si="18"/>
        <v>22237615.700000018</v>
      </c>
    </row>
    <row r="86" spans="2:9" x14ac:dyDescent="0.2">
      <c r="B86" s="117" t="s">
        <v>386</v>
      </c>
      <c r="C86" s="116"/>
      <c r="D86" s="104">
        <f>SUM(D87:D93)</f>
        <v>0</v>
      </c>
      <c r="E86" s="104">
        <f>SUM(E87:E93)</f>
        <v>0</v>
      </c>
      <c r="F86" s="104">
        <f>SUM(F87:F93)</f>
        <v>0</v>
      </c>
      <c r="G86" s="104">
        <f>SUM(G87:G93)</f>
        <v>0</v>
      </c>
      <c r="H86" s="104">
        <f>SUM(H87:H93)</f>
        <v>0</v>
      </c>
      <c r="I86" s="93">
        <f t="shared" ref="I86:I117" si="19">F86-G86</f>
        <v>0</v>
      </c>
    </row>
    <row r="87" spans="2:9" x14ac:dyDescent="0.2">
      <c r="B87" s="119" t="s">
        <v>385</v>
      </c>
      <c r="C87" s="118"/>
      <c r="D87" s="104"/>
      <c r="E87" s="93"/>
      <c r="F87" s="104">
        <f t="shared" ref="F87:F93" si="20">D87+E87</f>
        <v>0</v>
      </c>
      <c r="G87" s="93"/>
      <c r="H87" s="93"/>
      <c r="I87" s="93">
        <f t="shared" si="19"/>
        <v>0</v>
      </c>
    </row>
    <row r="88" spans="2:9" x14ac:dyDescent="0.2">
      <c r="B88" s="119" t="s">
        <v>384</v>
      </c>
      <c r="C88" s="118"/>
      <c r="D88" s="104"/>
      <c r="E88" s="93"/>
      <c r="F88" s="104">
        <f t="shared" si="20"/>
        <v>0</v>
      </c>
      <c r="G88" s="93"/>
      <c r="H88" s="93"/>
      <c r="I88" s="93">
        <f t="shared" si="19"/>
        <v>0</v>
      </c>
    </row>
    <row r="89" spans="2:9" x14ac:dyDescent="0.2">
      <c r="B89" s="119" t="s">
        <v>383</v>
      </c>
      <c r="C89" s="118"/>
      <c r="D89" s="104"/>
      <c r="E89" s="93"/>
      <c r="F89" s="104">
        <f t="shared" si="20"/>
        <v>0</v>
      </c>
      <c r="G89" s="93"/>
      <c r="H89" s="93"/>
      <c r="I89" s="93">
        <f t="shared" si="19"/>
        <v>0</v>
      </c>
    </row>
    <row r="90" spans="2:9" x14ac:dyDescent="0.2">
      <c r="B90" s="119" t="s">
        <v>382</v>
      </c>
      <c r="C90" s="118"/>
      <c r="D90" s="104"/>
      <c r="E90" s="93"/>
      <c r="F90" s="104">
        <f t="shared" si="20"/>
        <v>0</v>
      </c>
      <c r="G90" s="93"/>
      <c r="H90" s="93"/>
      <c r="I90" s="93">
        <f t="shared" si="19"/>
        <v>0</v>
      </c>
    </row>
    <row r="91" spans="2:9" x14ac:dyDescent="0.2">
      <c r="B91" s="119" t="s">
        <v>381</v>
      </c>
      <c r="C91" s="118"/>
      <c r="D91" s="104"/>
      <c r="E91" s="93"/>
      <c r="F91" s="104">
        <f t="shared" si="20"/>
        <v>0</v>
      </c>
      <c r="G91" s="93"/>
      <c r="H91" s="93"/>
      <c r="I91" s="93">
        <f t="shared" si="19"/>
        <v>0</v>
      </c>
    </row>
    <row r="92" spans="2:9" x14ac:dyDescent="0.2">
      <c r="B92" s="119" t="s">
        <v>380</v>
      </c>
      <c r="C92" s="118"/>
      <c r="D92" s="104"/>
      <c r="E92" s="93"/>
      <c r="F92" s="104">
        <f t="shared" si="20"/>
        <v>0</v>
      </c>
      <c r="G92" s="93"/>
      <c r="H92" s="93"/>
      <c r="I92" s="93">
        <f t="shared" si="19"/>
        <v>0</v>
      </c>
    </row>
    <row r="93" spans="2:9" x14ac:dyDescent="0.2">
      <c r="B93" s="119" t="s">
        <v>379</v>
      </c>
      <c r="C93" s="118"/>
      <c r="D93" s="104"/>
      <c r="E93" s="93"/>
      <c r="F93" s="104">
        <f t="shared" si="20"/>
        <v>0</v>
      </c>
      <c r="G93" s="93"/>
      <c r="H93" s="93"/>
      <c r="I93" s="93">
        <f t="shared" si="19"/>
        <v>0</v>
      </c>
    </row>
    <row r="94" spans="2:9" x14ac:dyDescent="0.2">
      <c r="B94" s="117" t="s">
        <v>378</v>
      </c>
      <c r="C94" s="116"/>
      <c r="D94" s="104">
        <f>SUM(D95:D103)</f>
        <v>0</v>
      </c>
      <c r="E94" s="104">
        <f>SUM(E95:E103)</f>
        <v>0</v>
      </c>
      <c r="F94" s="104">
        <f>SUM(F95:F103)</f>
        <v>0</v>
      </c>
      <c r="G94" s="104">
        <f>SUM(G95:G103)</f>
        <v>0</v>
      </c>
      <c r="H94" s="104">
        <f>SUM(H95:H103)</f>
        <v>0</v>
      </c>
      <c r="I94" s="93">
        <f t="shared" si="19"/>
        <v>0</v>
      </c>
    </row>
    <row r="95" spans="2:9" x14ac:dyDescent="0.2">
      <c r="B95" s="119" t="s">
        <v>377</v>
      </c>
      <c r="C95" s="118"/>
      <c r="D95" s="104"/>
      <c r="E95" s="93"/>
      <c r="F95" s="104">
        <f t="shared" ref="F95:F103" si="21">D95+E95</f>
        <v>0</v>
      </c>
      <c r="G95" s="93"/>
      <c r="H95" s="93"/>
      <c r="I95" s="93">
        <f t="shared" si="19"/>
        <v>0</v>
      </c>
    </row>
    <row r="96" spans="2:9" x14ac:dyDescent="0.2">
      <c r="B96" s="119" t="s">
        <v>376</v>
      </c>
      <c r="C96" s="118"/>
      <c r="D96" s="104"/>
      <c r="E96" s="93"/>
      <c r="F96" s="104">
        <f t="shared" si="21"/>
        <v>0</v>
      </c>
      <c r="G96" s="93"/>
      <c r="H96" s="93"/>
      <c r="I96" s="93">
        <f t="shared" si="19"/>
        <v>0</v>
      </c>
    </row>
    <row r="97" spans="2:9" x14ac:dyDescent="0.2">
      <c r="B97" s="119" t="s">
        <v>375</v>
      </c>
      <c r="C97" s="118"/>
      <c r="D97" s="104"/>
      <c r="E97" s="93"/>
      <c r="F97" s="104">
        <f t="shared" si="21"/>
        <v>0</v>
      </c>
      <c r="G97" s="93"/>
      <c r="H97" s="93"/>
      <c r="I97" s="93">
        <f t="shared" si="19"/>
        <v>0</v>
      </c>
    </row>
    <row r="98" spans="2:9" x14ac:dyDescent="0.2">
      <c r="B98" s="119" t="s">
        <v>374</v>
      </c>
      <c r="C98" s="118"/>
      <c r="D98" s="104"/>
      <c r="E98" s="93"/>
      <c r="F98" s="104">
        <f t="shared" si="21"/>
        <v>0</v>
      </c>
      <c r="G98" s="93"/>
      <c r="H98" s="93"/>
      <c r="I98" s="93">
        <f t="shared" si="19"/>
        <v>0</v>
      </c>
    </row>
    <row r="99" spans="2:9" x14ac:dyDescent="0.2">
      <c r="B99" s="119" t="s">
        <v>373</v>
      </c>
      <c r="C99" s="118"/>
      <c r="D99" s="104"/>
      <c r="E99" s="93"/>
      <c r="F99" s="104">
        <f t="shared" si="21"/>
        <v>0</v>
      </c>
      <c r="G99" s="93"/>
      <c r="H99" s="93"/>
      <c r="I99" s="93">
        <f t="shared" si="19"/>
        <v>0</v>
      </c>
    </row>
    <row r="100" spans="2:9" x14ac:dyDescent="0.2">
      <c r="B100" s="119" t="s">
        <v>372</v>
      </c>
      <c r="C100" s="118"/>
      <c r="D100" s="104"/>
      <c r="E100" s="93"/>
      <c r="F100" s="104">
        <f t="shared" si="21"/>
        <v>0</v>
      </c>
      <c r="G100" s="93"/>
      <c r="H100" s="93"/>
      <c r="I100" s="93">
        <f t="shared" si="19"/>
        <v>0</v>
      </c>
    </row>
    <row r="101" spans="2:9" x14ac:dyDescent="0.2">
      <c r="B101" s="119" t="s">
        <v>371</v>
      </c>
      <c r="C101" s="118"/>
      <c r="D101" s="104"/>
      <c r="E101" s="93"/>
      <c r="F101" s="104">
        <f t="shared" si="21"/>
        <v>0</v>
      </c>
      <c r="G101" s="93"/>
      <c r="H101" s="93"/>
      <c r="I101" s="93">
        <f t="shared" si="19"/>
        <v>0</v>
      </c>
    </row>
    <row r="102" spans="2:9" x14ac:dyDescent="0.2">
      <c r="B102" s="119" t="s">
        <v>370</v>
      </c>
      <c r="C102" s="118"/>
      <c r="D102" s="104"/>
      <c r="E102" s="93"/>
      <c r="F102" s="104">
        <f t="shared" si="21"/>
        <v>0</v>
      </c>
      <c r="G102" s="93"/>
      <c r="H102" s="93"/>
      <c r="I102" s="93">
        <f t="shared" si="19"/>
        <v>0</v>
      </c>
    </row>
    <row r="103" spans="2:9" x14ac:dyDescent="0.2">
      <c r="B103" s="119" t="s">
        <v>369</v>
      </c>
      <c r="C103" s="118"/>
      <c r="D103" s="104"/>
      <c r="E103" s="93"/>
      <c r="F103" s="104">
        <f t="shared" si="21"/>
        <v>0</v>
      </c>
      <c r="G103" s="93"/>
      <c r="H103" s="93"/>
      <c r="I103" s="93">
        <f t="shared" si="19"/>
        <v>0</v>
      </c>
    </row>
    <row r="104" spans="2:9" x14ac:dyDescent="0.2">
      <c r="B104" s="117" t="s">
        <v>368</v>
      </c>
      <c r="C104" s="116"/>
      <c r="D104" s="104">
        <f>SUM(D105:D113)</f>
        <v>0</v>
      </c>
      <c r="E104" s="104">
        <f>SUM(E105:E113)</f>
        <v>35676328.990000002</v>
      </c>
      <c r="F104" s="104">
        <f>SUM(F105:F113)</f>
        <v>35676328.990000002</v>
      </c>
      <c r="G104" s="104">
        <f>SUM(G105:G113)</f>
        <v>35676328.990000002</v>
      </c>
      <c r="H104" s="104">
        <f>SUM(H105:H113)</f>
        <v>35676328.990000002</v>
      </c>
      <c r="I104" s="93">
        <f t="shared" si="19"/>
        <v>0</v>
      </c>
    </row>
    <row r="105" spans="2:9" x14ac:dyDescent="0.2">
      <c r="B105" s="119" t="s">
        <v>367</v>
      </c>
      <c r="C105" s="118"/>
      <c r="D105" s="104"/>
      <c r="E105" s="93"/>
      <c r="F105" s="93">
        <f t="shared" ref="F105:F113" si="22">D105+E105</f>
        <v>0</v>
      </c>
      <c r="G105" s="93"/>
      <c r="H105" s="93"/>
      <c r="I105" s="93">
        <f t="shared" si="19"/>
        <v>0</v>
      </c>
    </row>
    <row r="106" spans="2:9" x14ac:dyDescent="0.2">
      <c r="B106" s="119" t="s">
        <v>366</v>
      </c>
      <c r="C106" s="118"/>
      <c r="D106" s="104"/>
      <c r="E106" s="93"/>
      <c r="F106" s="93">
        <f t="shared" si="22"/>
        <v>0</v>
      </c>
      <c r="G106" s="93"/>
      <c r="H106" s="93"/>
      <c r="I106" s="93">
        <f t="shared" si="19"/>
        <v>0</v>
      </c>
    </row>
    <row r="107" spans="2:9" x14ac:dyDescent="0.2">
      <c r="B107" s="119" t="s">
        <v>365</v>
      </c>
      <c r="C107" s="118"/>
      <c r="D107" s="104"/>
      <c r="E107" s="93"/>
      <c r="F107" s="93">
        <f t="shared" si="22"/>
        <v>0</v>
      </c>
      <c r="G107" s="93"/>
      <c r="H107" s="93"/>
      <c r="I107" s="93">
        <f t="shared" si="19"/>
        <v>0</v>
      </c>
    </row>
    <row r="108" spans="2:9" x14ac:dyDescent="0.2">
      <c r="B108" s="119" t="s">
        <v>364</v>
      </c>
      <c r="C108" s="118"/>
      <c r="D108" s="104"/>
      <c r="E108" s="93"/>
      <c r="F108" s="93">
        <f t="shared" si="22"/>
        <v>0</v>
      </c>
      <c r="G108" s="93"/>
      <c r="H108" s="93"/>
      <c r="I108" s="93">
        <f t="shared" si="19"/>
        <v>0</v>
      </c>
    </row>
    <row r="109" spans="2:9" x14ac:dyDescent="0.2">
      <c r="B109" s="119" t="s">
        <v>363</v>
      </c>
      <c r="C109" s="118"/>
      <c r="D109" s="104">
        <v>0</v>
      </c>
      <c r="E109" s="93">
        <v>35676328.990000002</v>
      </c>
      <c r="F109" s="93">
        <f t="shared" si="22"/>
        <v>35676328.990000002</v>
      </c>
      <c r="G109" s="93">
        <v>35676328.990000002</v>
      </c>
      <c r="H109" s="93">
        <v>35676328.990000002</v>
      </c>
      <c r="I109" s="93">
        <f t="shared" si="19"/>
        <v>0</v>
      </c>
    </row>
    <row r="110" spans="2:9" x14ac:dyDescent="0.2">
      <c r="B110" s="119" t="s">
        <v>362</v>
      </c>
      <c r="C110" s="118"/>
      <c r="D110" s="104"/>
      <c r="E110" s="93"/>
      <c r="F110" s="93">
        <f t="shared" si="22"/>
        <v>0</v>
      </c>
      <c r="G110" s="93"/>
      <c r="H110" s="93"/>
      <c r="I110" s="93">
        <f t="shared" si="19"/>
        <v>0</v>
      </c>
    </row>
    <row r="111" spans="2:9" x14ac:dyDescent="0.2">
      <c r="B111" s="119" t="s">
        <v>361</v>
      </c>
      <c r="C111" s="118"/>
      <c r="D111" s="104"/>
      <c r="E111" s="93"/>
      <c r="F111" s="93">
        <f t="shared" si="22"/>
        <v>0</v>
      </c>
      <c r="G111" s="93"/>
      <c r="H111" s="93"/>
      <c r="I111" s="93">
        <f t="shared" si="19"/>
        <v>0</v>
      </c>
    </row>
    <row r="112" spans="2:9" x14ac:dyDescent="0.2">
      <c r="B112" s="119" t="s">
        <v>360</v>
      </c>
      <c r="C112" s="118"/>
      <c r="D112" s="104"/>
      <c r="E112" s="93"/>
      <c r="F112" s="93">
        <f t="shared" si="22"/>
        <v>0</v>
      </c>
      <c r="G112" s="93"/>
      <c r="H112" s="93"/>
      <c r="I112" s="93">
        <f t="shared" si="19"/>
        <v>0</v>
      </c>
    </row>
    <row r="113" spans="2:9" x14ac:dyDescent="0.2">
      <c r="B113" s="119" t="s">
        <v>359</v>
      </c>
      <c r="C113" s="118"/>
      <c r="D113" s="104"/>
      <c r="E113" s="93"/>
      <c r="F113" s="93">
        <f t="shared" si="22"/>
        <v>0</v>
      </c>
      <c r="G113" s="93"/>
      <c r="H113" s="93"/>
      <c r="I113" s="93">
        <f t="shared" si="19"/>
        <v>0</v>
      </c>
    </row>
    <row r="114" spans="2:9" ht="25.5" customHeight="1" x14ac:dyDescent="0.2">
      <c r="B114" s="194" t="s">
        <v>358</v>
      </c>
      <c r="C114" s="195"/>
      <c r="D114" s="104">
        <f>SUM(D115:D123)</f>
        <v>0</v>
      </c>
      <c r="E114" s="104">
        <f>SUM(E115:E123)</f>
        <v>0</v>
      </c>
      <c r="F114" s="104">
        <f>SUM(F115:F123)</f>
        <v>0</v>
      </c>
      <c r="G114" s="104">
        <f>SUM(G115:G123)</f>
        <v>0</v>
      </c>
      <c r="H114" s="104">
        <f>SUM(H115:H123)</f>
        <v>0</v>
      </c>
      <c r="I114" s="93">
        <f t="shared" si="19"/>
        <v>0</v>
      </c>
    </row>
    <row r="115" spans="2:9" x14ac:dyDescent="0.2">
      <c r="B115" s="119" t="s">
        <v>357</v>
      </c>
      <c r="C115" s="118"/>
      <c r="D115" s="104"/>
      <c r="E115" s="93"/>
      <c r="F115" s="93">
        <f t="shared" ref="F115:F123" si="23">D115+E115</f>
        <v>0</v>
      </c>
      <c r="G115" s="93"/>
      <c r="H115" s="93"/>
      <c r="I115" s="93">
        <f t="shared" si="19"/>
        <v>0</v>
      </c>
    </row>
    <row r="116" spans="2:9" x14ac:dyDescent="0.2">
      <c r="B116" s="119" t="s">
        <v>356</v>
      </c>
      <c r="C116" s="118"/>
      <c r="D116" s="104"/>
      <c r="E116" s="93"/>
      <c r="F116" s="93">
        <f t="shared" si="23"/>
        <v>0</v>
      </c>
      <c r="G116" s="93"/>
      <c r="H116" s="93"/>
      <c r="I116" s="93">
        <f t="shared" si="19"/>
        <v>0</v>
      </c>
    </row>
    <row r="117" spans="2:9" x14ac:dyDescent="0.2">
      <c r="B117" s="119" t="s">
        <v>355</v>
      </c>
      <c r="C117" s="118"/>
      <c r="D117" s="104"/>
      <c r="E117" s="93"/>
      <c r="F117" s="93">
        <f t="shared" si="23"/>
        <v>0</v>
      </c>
      <c r="G117" s="93"/>
      <c r="H117" s="93"/>
      <c r="I117" s="93">
        <f t="shared" si="19"/>
        <v>0</v>
      </c>
    </row>
    <row r="118" spans="2:9" x14ac:dyDescent="0.2">
      <c r="B118" s="119" t="s">
        <v>354</v>
      </c>
      <c r="C118" s="118"/>
      <c r="D118" s="104"/>
      <c r="E118" s="93"/>
      <c r="F118" s="93">
        <f t="shared" si="23"/>
        <v>0</v>
      </c>
      <c r="G118" s="93"/>
      <c r="H118" s="93"/>
      <c r="I118" s="93">
        <f t="shared" ref="I118:I149" si="24">F118-G118</f>
        <v>0</v>
      </c>
    </row>
    <row r="119" spans="2:9" x14ac:dyDescent="0.2">
      <c r="B119" s="119" t="s">
        <v>353</v>
      </c>
      <c r="C119" s="118"/>
      <c r="D119" s="104"/>
      <c r="E119" s="93"/>
      <c r="F119" s="93">
        <f t="shared" si="23"/>
        <v>0</v>
      </c>
      <c r="G119" s="93"/>
      <c r="H119" s="93"/>
      <c r="I119" s="93">
        <f t="shared" si="24"/>
        <v>0</v>
      </c>
    </row>
    <row r="120" spans="2:9" x14ac:dyDescent="0.2">
      <c r="B120" s="119" t="s">
        <v>352</v>
      </c>
      <c r="C120" s="118"/>
      <c r="D120" s="104"/>
      <c r="E120" s="93"/>
      <c r="F120" s="93">
        <f t="shared" si="23"/>
        <v>0</v>
      </c>
      <c r="G120" s="93"/>
      <c r="H120" s="93"/>
      <c r="I120" s="93">
        <f t="shared" si="24"/>
        <v>0</v>
      </c>
    </row>
    <row r="121" spans="2:9" x14ac:dyDescent="0.2">
      <c r="B121" s="119" t="s">
        <v>351</v>
      </c>
      <c r="C121" s="118"/>
      <c r="D121" s="104"/>
      <c r="E121" s="93"/>
      <c r="F121" s="93">
        <f t="shared" si="23"/>
        <v>0</v>
      </c>
      <c r="G121" s="93"/>
      <c r="H121" s="93"/>
      <c r="I121" s="93">
        <f t="shared" si="24"/>
        <v>0</v>
      </c>
    </row>
    <row r="122" spans="2:9" x14ac:dyDescent="0.2">
      <c r="B122" s="119" t="s">
        <v>350</v>
      </c>
      <c r="C122" s="118"/>
      <c r="D122" s="104"/>
      <c r="E122" s="93"/>
      <c r="F122" s="93">
        <f t="shared" si="23"/>
        <v>0</v>
      </c>
      <c r="G122" s="93"/>
      <c r="H122" s="93"/>
      <c r="I122" s="93">
        <f t="shared" si="24"/>
        <v>0</v>
      </c>
    </row>
    <row r="123" spans="2:9" x14ac:dyDescent="0.2">
      <c r="B123" s="119" t="s">
        <v>349</v>
      </c>
      <c r="C123" s="118"/>
      <c r="D123" s="104"/>
      <c r="E123" s="93"/>
      <c r="F123" s="93">
        <f t="shared" si="23"/>
        <v>0</v>
      </c>
      <c r="G123" s="93"/>
      <c r="H123" s="93"/>
      <c r="I123" s="93">
        <f t="shared" si="24"/>
        <v>0</v>
      </c>
    </row>
    <row r="124" spans="2:9" x14ac:dyDescent="0.2">
      <c r="B124" s="117" t="s">
        <v>348</v>
      </c>
      <c r="C124" s="116"/>
      <c r="D124" s="104">
        <f>SUM(D125:D133)</f>
        <v>0</v>
      </c>
      <c r="E124" s="104">
        <f>SUM(E125:E133)</f>
        <v>0</v>
      </c>
      <c r="F124" s="104">
        <f>SUM(F125:F133)</f>
        <v>0</v>
      </c>
      <c r="G124" s="104">
        <f>SUM(G125:G133)</f>
        <v>0</v>
      </c>
      <c r="H124" s="104">
        <f>SUM(H125:H133)</f>
        <v>0</v>
      </c>
      <c r="I124" s="93">
        <f t="shared" si="24"/>
        <v>0</v>
      </c>
    </row>
    <row r="125" spans="2:9" x14ac:dyDescent="0.2">
      <c r="B125" s="119" t="s">
        <v>347</v>
      </c>
      <c r="C125" s="118"/>
      <c r="D125" s="104"/>
      <c r="E125" s="93"/>
      <c r="F125" s="93">
        <f t="shared" ref="F125:F133" si="25">D125+E125</f>
        <v>0</v>
      </c>
      <c r="G125" s="93"/>
      <c r="H125" s="93"/>
      <c r="I125" s="93">
        <f t="shared" si="24"/>
        <v>0</v>
      </c>
    </row>
    <row r="126" spans="2:9" x14ac:dyDescent="0.2">
      <c r="B126" s="119" t="s">
        <v>346</v>
      </c>
      <c r="C126" s="118"/>
      <c r="D126" s="104"/>
      <c r="E126" s="93"/>
      <c r="F126" s="93">
        <f t="shared" si="25"/>
        <v>0</v>
      </c>
      <c r="G126" s="93"/>
      <c r="H126" s="93"/>
      <c r="I126" s="93">
        <f t="shared" si="24"/>
        <v>0</v>
      </c>
    </row>
    <row r="127" spans="2:9" x14ac:dyDescent="0.2">
      <c r="B127" s="119" t="s">
        <v>345</v>
      </c>
      <c r="C127" s="118"/>
      <c r="D127" s="104"/>
      <c r="E127" s="93"/>
      <c r="F127" s="93">
        <f t="shared" si="25"/>
        <v>0</v>
      </c>
      <c r="G127" s="93"/>
      <c r="H127" s="93"/>
      <c r="I127" s="93">
        <f t="shared" si="24"/>
        <v>0</v>
      </c>
    </row>
    <row r="128" spans="2:9" x14ac:dyDescent="0.2">
      <c r="B128" s="119" t="s">
        <v>344</v>
      </c>
      <c r="C128" s="118"/>
      <c r="D128" s="104"/>
      <c r="E128" s="93"/>
      <c r="F128" s="93">
        <f t="shared" si="25"/>
        <v>0</v>
      </c>
      <c r="G128" s="93"/>
      <c r="H128" s="93"/>
      <c r="I128" s="93">
        <f t="shared" si="24"/>
        <v>0</v>
      </c>
    </row>
    <row r="129" spans="2:9" x14ac:dyDescent="0.2">
      <c r="B129" s="119" t="s">
        <v>343</v>
      </c>
      <c r="C129" s="118"/>
      <c r="D129" s="104"/>
      <c r="E129" s="93"/>
      <c r="F129" s="93">
        <f t="shared" si="25"/>
        <v>0</v>
      </c>
      <c r="G129" s="93"/>
      <c r="H129" s="93"/>
      <c r="I129" s="93">
        <f t="shared" si="24"/>
        <v>0</v>
      </c>
    </row>
    <row r="130" spans="2:9" x14ac:dyDescent="0.2">
      <c r="B130" s="119" t="s">
        <v>342</v>
      </c>
      <c r="C130" s="118"/>
      <c r="D130" s="104"/>
      <c r="E130" s="93"/>
      <c r="F130" s="93">
        <f t="shared" si="25"/>
        <v>0</v>
      </c>
      <c r="G130" s="93"/>
      <c r="H130" s="93"/>
      <c r="I130" s="93">
        <f t="shared" si="24"/>
        <v>0</v>
      </c>
    </row>
    <row r="131" spans="2:9" x14ac:dyDescent="0.2">
      <c r="B131" s="119" t="s">
        <v>341</v>
      </c>
      <c r="C131" s="118"/>
      <c r="D131" s="104"/>
      <c r="E131" s="93"/>
      <c r="F131" s="93">
        <f t="shared" si="25"/>
        <v>0</v>
      </c>
      <c r="G131" s="93"/>
      <c r="H131" s="93"/>
      <c r="I131" s="93">
        <f t="shared" si="24"/>
        <v>0</v>
      </c>
    </row>
    <row r="132" spans="2:9" x14ac:dyDescent="0.2">
      <c r="B132" s="119" t="s">
        <v>340</v>
      </c>
      <c r="C132" s="118"/>
      <c r="D132" s="104"/>
      <c r="E132" s="93"/>
      <c r="F132" s="93">
        <f t="shared" si="25"/>
        <v>0</v>
      </c>
      <c r="G132" s="93"/>
      <c r="H132" s="93"/>
      <c r="I132" s="93">
        <f t="shared" si="24"/>
        <v>0</v>
      </c>
    </row>
    <row r="133" spans="2:9" x14ac:dyDescent="0.2">
      <c r="B133" s="119" t="s">
        <v>339</v>
      </c>
      <c r="C133" s="118"/>
      <c r="D133" s="104"/>
      <c r="E133" s="93"/>
      <c r="F133" s="93">
        <f t="shared" si="25"/>
        <v>0</v>
      </c>
      <c r="G133" s="93"/>
      <c r="H133" s="93"/>
      <c r="I133" s="93">
        <f t="shared" si="24"/>
        <v>0</v>
      </c>
    </row>
    <row r="134" spans="2:9" x14ac:dyDescent="0.2">
      <c r="B134" s="117" t="s">
        <v>338</v>
      </c>
      <c r="C134" s="116"/>
      <c r="D134" s="104">
        <f>SUM(D135:D137)</f>
        <v>253504681</v>
      </c>
      <c r="E134" s="104">
        <f>SUM(E135:E137)</f>
        <v>-161849036.16999999</v>
      </c>
      <c r="F134" s="104">
        <f>SUM(F135:F137)</f>
        <v>91655644.830000013</v>
      </c>
      <c r="G134" s="104">
        <f>SUM(G135:G137)</f>
        <v>69418029.129999995</v>
      </c>
      <c r="H134" s="104">
        <f>SUM(H135:H137)</f>
        <v>50773973.649999999</v>
      </c>
      <c r="I134" s="93">
        <f t="shared" si="24"/>
        <v>22237615.700000018</v>
      </c>
    </row>
    <row r="135" spans="2:9" x14ac:dyDescent="0.2">
      <c r="B135" s="119" t="s">
        <v>337</v>
      </c>
      <c r="C135" s="118"/>
      <c r="D135" s="104">
        <v>253504681</v>
      </c>
      <c r="E135" s="93">
        <v>-161849036.16999999</v>
      </c>
      <c r="F135" s="93">
        <f>D135+E135</f>
        <v>91655644.830000013</v>
      </c>
      <c r="G135" s="93">
        <v>69418029.129999995</v>
      </c>
      <c r="H135" s="93">
        <v>50773973.649999999</v>
      </c>
      <c r="I135" s="93">
        <f t="shared" si="24"/>
        <v>22237615.700000018</v>
      </c>
    </row>
    <row r="136" spans="2:9" x14ac:dyDescent="0.2">
      <c r="B136" s="119" t="s">
        <v>336</v>
      </c>
      <c r="C136" s="118"/>
      <c r="D136" s="104"/>
      <c r="E136" s="93"/>
      <c r="F136" s="93">
        <f>D136+E136</f>
        <v>0</v>
      </c>
      <c r="G136" s="93"/>
      <c r="H136" s="93"/>
      <c r="I136" s="93">
        <f t="shared" si="24"/>
        <v>0</v>
      </c>
    </row>
    <row r="137" spans="2:9" x14ac:dyDescent="0.2">
      <c r="B137" s="119" t="s">
        <v>335</v>
      </c>
      <c r="C137" s="118"/>
      <c r="D137" s="104"/>
      <c r="E137" s="93"/>
      <c r="F137" s="93">
        <f>D137+E137</f>
        <v>0</v>
      </c>
      <c r="G137" s="93"/>
      <c r="H137" s="93"/>
      <c r="I137" s="93">
        <f t="shared" si="24"/>
        <v>0</v>
      </c>
    </row>
    <row r="138" spans="2:9" x14ac:dyDescent="0.2">
      <c r="B138" s="117" t="s">
        <v>334</v>
      </c>
      <c r="C138" s="116"/>
      <c r="D138" s="104">
        <f>SUM(D139:D146)</f>
        <v>0</v>
      </c>
      <c r="E138" s="104">
        <f>SUM(E139:E146)</f>
        <v>0</v>
      </c>
      <c r="F138" s="104">
        <f>F139+F140+F141+F142+F143+F145+F146</f>
        <v>0</v>
      </c>
      <c r="G138" s="104">
        <f>SUM(G139:G146)</f>
        <v>0</v>
      </c>
      <c r="H138" s="104">
        <f>SUM(H139:H146)</f>
        <v>0</v>
      </c>
      <c r="I138" s="93">
        <f t="shared" si="24"/>
        <v>0</v>
      </c>
    </row>
    <row r="139" spans="2:9" x14ac:dyDescent="0.2">
      <c r="B139" s="119" t="s">
        <v>333</v>
      </c>
      <c r="C139" s="118"/>
      <c r="D139" s="104"/>
      <c r="E139" s="93"/>
      <c r="F139" s="93">
        <f t="shared" ref="F139:F146" si="26">D139+E139</f>
        <v>0</v>
      </c>
      <c r="G139" s="93"/>
      <c r="H139" s="93"/>
      <c r="I139" s="93">
        <f t="shared" si="24"/>
        <v>0</v>
      </c>
    </row>
    <row r="140" spans="2:9" x14ac:dyDescent="0.2">
      <c r="B140" s="119" t="s">
        <v>332</v>
      </c>
      <c r="C140" s="118"/>
      <c r="D140" s="104"/>
      <c r="E140" s="93"/>
      <c r="F140" s="93">
        <f t="shared" si="26"/>
        <v>0</v>
      </c>
      <c r="G140" s="93"/>
      <c r="H140" s="93"/>
      <c r="I140" s="93">
        <f t="shared" si="24"/>
        <v>0</v>
      </c>
    </row>
    <row r="141" spans="2:9" x14ac:dyDescent="0.2">
      <c r="B141" s="119" t="s">
        <v>331</v>
      </c>
      <c r="C141" s="118"/>
      <c r="D141" s="104"/>
      <c r="E141" s="93"/>
      <c r="F141" s="93">
        <f t="shared" si="26"/>
        <v>0</v>
      </c>
      <c r="G141" s="93"/>
      <c r="H141" s="93"/>
      <c r="I141" s="93">
        <f t="shared" si="24"/>
        <v>0</v>
      </c>
    </row>
    <row r="142" spans="2:9" x14ac:dyDescent="0.2">
      <c r="B142" s="119" t="s">
        <v>330</v>
      </c>
      <c r="C142" s="118"/>
      <c r="D142" s="104"/>
      <c r="E142" s="93"/>
      <c r="F142" s="93">
        <f t="shared" si="26"/>
        <v>0</v>
      </c>
      <c r="G142" s="93"/>
      <c r="H142" s="93"/>
      <c r="I142" s="93">
        <f t="shared" si="24"/>
        <v>0</v>
      </c>
    </row>
    <row r="143" spans="2:9" x14ac:dyDescent="0.2">
      <c r="B143" s="119" t="s">
        <v>329</v>
      </c>
      <c r="C143" s="118"/>
      <c r="D143" s="104"/>
      <c r="E143" s="93"/>
      <c r="F143" s="93">
        <f t="shared" si="26"/>
        <v>0</v>
      </c>
      <c r="G143" s="93"/>
      <c r="H143" s="93"/>
      <c r="I143" s="93">
        <f t="shared" si="24"/>
        <v>0</v>
      </c>
    </row>
    <row r="144" spans="2:9" x14ac:dyDescent="0.2">
      <c r="B144" s="119" t="s">
        <v>328</v>
      </c>
      <c r="C144" s="118"/>
      <c r="D144" s="104"/>
      <c r="E144" s="93"/>
      <c r="F144" s="93">
        <f t="shared" si="26"/>
        <v>0</v>
      </c>
      <c r="G144" s="93"/>
      <c r="H144" s="93"/>
      <c r="I144" s="93">
        <f t="shared" si="24"/>
        <v>0</v>
      </c>
    </row>
    <row r="145" spans="2:9" x14ac:dyDescent="0.2">
      <c r="B145" s="119" t="s">
        <v>327</v>
      </c>
      <c r="C145" s="118"/>
      <c r="D145" s="104"/>
      <c r="E145" s="93"/>
      <c r="F145" s="93">
        <f t="shared" si="26"/>
        <v>0</v>
      </c>
      <c r="G145" s="93"/>
      <c r="H145" s="93"/>
      <c r="I145" s="93">
        <f t="shared" si="24"/>
        <v>0</v>
      </c>
    </row>
    <row r="146" spans="2:9" x14ac:dyDescent="0.2">
      <c r="B146" s="119" t="s">
        <v>326</v>
      </c>
      <c r="C146" s="118"/>
      <c r="D146" s="104"/>
      <c r="E146" s="93"/>
      <c r="F146" s="93">
        <f t="shared" si="26"/>
        <v>0</v>
      </c>
      <c r="G146" s="93"/>
      <c r="H146" s="93"/>
      <c r="I146" s="93">
        <f t="shared" si="24"/>
        <v>0</v>
      </c>
    </row>
    <row r="147" spans="2:9" x14ac:dyDescent="0.2">
      <c r="B147" s="117" t="s">
        <v>325</v>
      </c>
      <c r="C147" s="116"/>
      <c r="D147" s="104">
        <f>SUM(D148:D150)</f>
        <v>0</v>
      </c>
      <c r="E147" s="104">
        <f>SUM(E148:E150)</f>
        <v>0</v>
      </c>
      <c r="F147" s="104">
        <f>SUM(F148:F150)</f>
        <v>0</v>
      </c>
      <c r="G147" s="104">
        <f>SUM(G148:G150)</f>
        <v>0</v>
      </c>
      <c r="H147" s="104">
        <f>SUM(H148:H150)</f>
        <v>0</v>
      </c>
      <c r="I147" s="93">
        <f t="shared" si="24"/>
        <v>0</v>
      </c>
    </row>
    <row r="148" spans="2:9" x14ac:dyDescent="0.2">
      <c r="B148" s="119" t="s">
        <v>324</v>
      </c>
      <c r="C148" s="118"/>
      <c r="D148" s="104"/>
      <c r="E148" s="93"/>
      <c r="F148" s="93">
        <f>D148+E148</f>
        <v>0</v>
      </c>
      <c r="G148" s="93"/>
      <c r="H148" s="93"/>
      <c r="I148" s="93">
        <f t="shared" si="24"/>
        <v>0</v>
      </c>
    </row>
    <row r="149" spans="2:9" x14ac:dyDescent="0.2">
      <c r="B149" s="119" t="s">
        <v>323</v>
      </c>
      <c r="C149" s="118"/>
      <c r="D149" s="104"/>
      <c r="E149" s="93"/>
      <c r="F149" s="93">
        <f>D149+E149</f>
        <v>0</v>
      </c>
      <c r="G149" s="93"/>
      <c r="H149" s="93"/>
      <c r="I149" s="93">
        <f t="shared" si="24"/>
        <v>0</v>
      </c>
    </row>
    <row r="150" spans="2:9" x14ac:dyDescent="0.2">
      <c r="B150" s="119" t="s">
        <v>322</v>
      </c>
      <c r="C150" s="118"/>
      <c r="D150" s="104"/>
      <c r="E150" s="93"/>
      <c r="F150" s="93">
        <f>D150+E150</f>
        <v>0</v>
      </c>
      <c r="G150" s="93"/>
      <c r="H150" s="93"/>
      <c r="I150" s="93">
        <f t="shared" ref="I150:I158" si="27">F150-G150</f>
        <v>0</v>
      </c>
    </row>
    <row r="151" spans="2:9" x14ac:dyDescent="0.2">
      <c r="B151" s="117" t="s">
        <v>321</v>
      </c>
      <c r="C151" s="116"/>
      <c r="D151" s="104">
        <f>SUM(D152:D158)</f>
        <v>0</v>
      </c>
      <c r="E151" s="104">
        <f>SUM(E152:E158)</f>
        <v>0</v>
      </c>
      <c r="F151" s="104">
        <f>SUM(F152:F158)</f>
        <v>0</v>
      </c>
      <c r="G151" s="104">
        <f>SUM(G152:G158)</f>
        <v>0</v>
      </c>
      <c r="H151" s="104">
        <f>SUM(H152:H158)</f>
        <v>0</v>
      </c>
      <c r="I151" s="93">
        <f t="shared" si="27"/>
        <v>0</v>
      </c>
    </row>
    <row r="152" spans="2:9" x14ac:dyDescent="0.2">
      <c r="B152" s="119" t="s">
        <v>320</v>
      </c>
      <c r="C152" s="118"/>
      <c r="D152" s="104"/>
      <c r="E152" s="93"/>
      <c r="F152" s="93">
        <f t="shared" ref="F152:F158" si="28">D152+E152</f>
        <v>0</v>
      </c>
      <c r="G152" s="93"/>
      <c r="H152" s="93"/>
      <c r="I152" s="93">
        <f t="shared" si="27"/>
        <v>0</v>
      </c>
    </row>
    <row r="153" spans="2:9" x14ac:dyDescent="0.2">
      <c r="B153" s="119" t="s">
        <v>319</v>
      </c>
      <c r="C153" s="118"/>
      <c r="D153" s="104"/>
      <c r="E153" s="93"/>
      <c r="F153" s="93">
        <f t="shared" si="28"/>
        <v>0</v>
      </c>
      <c r="G153" s="93"/>
      <c r="H153" s="93"/>
      <c r="I153" s="93">
        <f t="shared" si="27"/>
        <v>0</v>
      </c>
    </row>
    <row r="154" spans="2:9" x14ac:dyDescent="0.2">
      <c r="B154" s="119" t="s">
        <v>318</v>
      </c>
      <c r="C154" s="118"/>
      <c r="D154" s="104"/>
      <c r="E154" s="93"/>
      <c r="F154" s="93">
        <f t="shared" si="28"/>
        <v>0</v>
      </c>
      <c r="G154" s="93"/>
      <c r="H154" s="93"/>
      <c r="I154" s="93">
        <f t="shared" si="27"/>
        <v>0</v>
      </c>
    </row>
    <row r="155" spans="2:9" x14ac:dyDescent="0.2">
      <c r="B155" s="119" t="s">
        <v>317</v>
      </c>
      <c r="C155" s="118"/>
      <c r="D155" s="104"/>
      <c r="E155" s="93"/>
      <c r="F155" s="93">
        <f t="shared" si="28"/>
        <v>0</v>
      </c>
      <c r="G155" s="93"/>
      <c r="H155" s="93"/>
      <c r="I155" s="93">
        <f t="shared" si="27"/>
        <v>0</v>
      </c>
    </row>
    <row r="156" spans="2:9" x14ac:dyDescent="0.2">
      <c r="B156" s="119" t="s">
        <v>316</v>
      </c>
      <c r="C156" s="118"/>
      <c r="D156" s="104"/>
      <c r="E156" s="93"/>
      <c r="F156" s="93">
        <f t="shared" si="28"/>
        <v>0</v>
      </c>
      <c r="G156" s="93"/>
      <c r="H156" s="93"/>
      <c r="I156" s="93">
        <f t="shared" si="27"/>
        <v>0</v>
      </c>
    </row>
    <row r="157" spans="2:9" x14ac:dyDescent="0.2">
      <c r="B157" s="119" t="s">
        <v>315</v>
      </c>
      <c r="C157" s="118"/>
      <c r="D157" s="104"/>
      <c r="E157" s="93"/>
      <c r="F157" s="93">
        <f t="shared" si="28"/>
        <v>0</v>
      </c>
      <c r="G157" s="93"/>
      <c r="H157" s="93"/>
      <c r="I157" s="93">
        <f t="shared" si="27"/>
        <v>0</v>
      </c>
    </row>
    <row r="158" spans="2:9" x14ac:dyDescent="0.2">
      <c r="B158" s="119" t="s">
        <v>314</v>
      </c>
      <c r="C158" s="118"/>
      <c r="D158" s="104"/>
      <c r="E158" s="93"/>
      <c r="F158" s="93">
        <f t="shared" si="28"/>
        <v>0</v>
      </c>
      <c r="G158" s="93"/>
      <c r="H158" s="93"/>
      <c r="I158" s="93">
        <f t="shared" si="27"/>
        <v>0</v>
      </c>
    </row>
    <row r="159" spans="2:9" x14ac:dyDescent="0.2">
      <c r="B159" s="117"/>
      <c r="C159" s="116"/>
      <c r="D159" s="104"/>
      <c r="E159" s="93"/>
      <c r="F159" s="93"/>
      <c r="G159" s="93"/>
      <c r="H159" s="93"/>
      <c r="I159" s="93"/>
    </row>
    <row r="160" spans="2:9" x14ac:dyDescent="0.2">
      <c r="B160" s="115" t="s">
        <v>313</v>
      </c>
      <c r="C160" s="114"/>
      <c r="D160" s="113">
        <f t="shared" ref="D160:I160" si="29">D10+D85</f>
        <v>264094556</v>
      </c>
      <c r="E160" s="113">
        <f t="shared" si="29"/>
        <v>-106203739.18999998</v>
      </c>
      <c r="F160" s="113">
        <f t="shared" si="29"/>
        <v>157890816.81000003</v>
      </c>
      <c r="G160" s="113">
        <f t="shared" si="29"/>
        <v>120939016.15000001</v>
      </c>
      <c r="H160" s="113">
        <f t="shared" si="29"/>
        <v>102111744.94</v>
      </c>
      <c r="I160" s="113">
        <f t="shared" si="29"/>
        <v>36951800.660000019</v>
      </c>
    </row>
    <row r="161" spans="2:9" ht="13.5" thickBot="1" x14ac:dyDescent="0.25">
      <c r="B161" s="112"/>
      <c r="C161" s="111"/>
      <c r="D161" s="110"/>
      <c r="E161" s="89"/>
      <c r="F161" s="89"/>
      <c r="G161" s="89"/>
      <c r="H161" s="89"/>
      <c r="I161" s="89"/>
    </row>
  </sheetData>
  <mergeCells count="12">
    <mergeCell ref="B2:I2"/>
    <mergeCell ref="B3:I3"/>
    <mergeCell ref="B4:I4"/>
    <mergeCell ref="B5:I5"/>
    <mergeCell ref="B6:I6"/>
    <mergeCell ref="B114:C114"/>
    <mergeCell ref="B7:C9"/>
    <mergeCell ref="I7:I9"/>
    <mergeCell ref="D7:H8"/>
    <mergeCell ref="B39:C39"/>
    <mergeCell ref="B49:C49"/>
    <mergeCell ref="B63:C63"/>
  </mergeCells>
  <pageMargins left="0.70866141732283472" right="0.70866141732283472" top="0.3937007874015748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C4F6-3060-4A51-BFC3-E46F9A05DD5F}">
  <sheetPr>
    <pageSetUpPr fitToPage="1"/>
  </sheetPr>
  <dimension ref="B1:H30"/>
  <sheetViews>
    <sheetView workbookViewId="0">
      <pane ySplit="8" topLeftCell="A9" activePane="bottomLeft" state="frozen"/>
      <selection pane="bottomLeft" activeCell="G34" sqref="G3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2" t="s">
        <v>120</v>
      </c>
      <c r="C2" s="203"/>
      <c r="D2" s="203"/>
      <c r="E2" s="203"/>
      <c r="F2" s="203"/>
      <c r="G2" s="203"/>
      <c r="H2" s="204"/>
    </row>
    <row r="3" spans="2:8" x14ac:dyDescent="0.2">
      <c r="B3" s="156" t="s">
        <v>394</v>
      </c>
      <c r="C3" s="157"/>
      <c r="D3" s="157"/>
      <c r="E3" s="157"/>
      <c r="F3" s="157"/>
      <c r="G3" s="157"/>
      <c r="H3" s="158"/>
    </row>
    <row r="4" spans="2:8" x14ac:dyDescent="0.2">
      <c r="B4" s="156" t="s">
        <v>400</v>
      </c>
      <c r="C4" s="157"/>
      <c r="D4" s="157"/>
      <c r="E4" s="157"/>
      <c r="F4" s="157"/>
      <c r="G4" s="157"/>
      <c r="H4" s="158"/>
    </row>
    <row r="5" spans="2:8" x14ac:dyDescent="0.2">
      <c r="B5" s="156" t="s">
        <v>173</v>
      </c>
      <c r="C5" s="157"/>
      <c r="D5" s="157"/>
      <c r="E5" s="157"/>
      <c r="F5" s="157"/>
      <c r="G5" s="157"/>
      <c r="H5" s="158"/>
    </row>
    <row r="6" spans="2:8" ht="13.5" thickBot="1" x14ac:dyDescent="0.25">
      <c r="B6" s="159" t="s">
        <v>1</v>
      </c>
      <c r="C6" s="160"/>
      <c r="D6" s="160"/>
      <c r="E6" s="160"/>
      <c r="F6" s="160"/>
      <c r="G6" s="160"/>
      <c r="H6" s="161"/>
    </row>
    <row r="7" spans="2:8" ht="13.5" thickBot="1" x14ac:dyDescent="0.25">
      <c r="B7" s="186" t="s">
        <v>2</v>
      </c>
      <c r="C7" s="199" t="s">
        <v>392</v>
      </c>
      <c r="D7" s="200"/>
      <c r="E7" s="200"/>
      <c r="F7" s="200"/>
      <c r="G7" s="201"/>
      <c r="H7" s="186" t="s">
        <v>391</v>
      </c>
    </row>
    <row r="8" spans="2:8" ht="26.25" thickBot="1" x14ac:dyDescent="0.25">
      <c r="B8" s="187"/>
      <c r="C8" s="22" t="s">
        <v>242</v>
      </c>
      <c r="D8" s="22" t="s">
        <v>308</v>
      </c>
      <c r="E8" s="22" t="s">
        <v>307</v>
      </c>
      <c r="F8" s="22" t="s">
        <v>212</v>
      </c>
      <c r="G8" s="22" t="s">
        <v>210</v>
      </c>
      <c r="H8" s="187"/>
    </row>
    <row r="9" spans="2:8" x14ac:dyDescent="0.2">
      <c r="B9" s="130" t="s">
        <v>399</v>
      </c>
      <c r="C9" s="136">
        <f t="shared" ref="C9:H9" si="0">SUM(C10:C17)</f>
        <v>10589875</v>
      </c>
      <c r="D9" s="136">
        <f t="shared" si="0"/>
        <v>19968968</v>
      </c>
      <c r="E9" s="136">
        <f t="shared" si="0"/>
        <v>30558843</v>
      </c>
      <c r="F9" s="136">
        <f t="shared" si="0"/>
        <v>15844658.029999999</v>
      </c>
      <c r="G9" s="136">
        <f t="shared" si="0"/>
        <v>15661442.300000001</v>
      </c>
      <c r="H9" s="136">
        <f t="shared" si="0"/>
        <v>14714184.970000001</v>
      </c>
    </row>
    <row r="10" spans="2:8" ht="12.75" customHeight="1" x14ac:dyDescent="0.2">
      <c r="B10" s="132" t="s">
        <v>397</v>
      </c>
      <c r="C10" s="133">
        <v>10589875</v>
      </c>
      <c r="D10" s="133">
        <v>19968968</v>
      </c>
      <c r="E10" s="133">
        <f>C10+D10</f>
        <v>30558843</v>
      </c>
      <c r="F10" s="133">
        <v>15844658.029999999</v>
      </c>
      <c r="G10" s="133">
        <v>15661442.300000001</v>
      </c>
      <c r="H10" s="93">
        <f t="shared" ref="H10:H17" si="1">E10-F10</f>
        <v>14714184.970000001</v>
      </c>
    </row>
    <row r="11" spans="2:8" x14ac:dyDescent="0.2">
      <c r="B11" s="132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3">
        <f t="shared" si="1"/>
        <v>0</v>
      </c>
    </row>
    <row r="12" spans="2:8" x14ac:dyDescent="0.2">
      <c r="B12" s="132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3">
        <f t="shared" si="1"/>
        <v>0</v>
      </c>
    </row>
    <row r="13" spans="2:8" x14ac:dyDescent="0.2">
      <c r="B13" s="132"/>
      <c r="C13" s="9"/>
      <c r="D13" s="9"/>
      <c r="E13" s="9"/>
      <c r="F13" s="9"/>
      <c r="G13" s="9"/>
      <c r="H13" s="93">
        <f t="shared" si="1"/>
        <v>0</v>
      </c>
    </row>
    <row r="14" spans="2:8" x14ac:dyDescent="0.2">
      <c r="B14" s="132"/>
      <c r="C14" s="9"/>
      <c r="D14" s="9"/>
      <c r="E14" s="9"/>
      <c r="F14" s="9"/>
      <c r="G14" s="9"/>
      <c r="H14" s="93">
        <f t="shared" si="1"/>
        <v>0</v>
      </c>
    </row>
    <row r="15" spans="2:8" x14ac:dyDescent="0.2">
      <c r="B15" s="132"/>
      <c r="C15" s="9"/>
      <c r="D15" s="9"/>
      <c r="E15" s="9"/>
      <c r="F15" s="9"/>
      <c r="G15" s="9"/>
      <c r="H15" s="93">
        <f t="shared" si="1"/>
        <v>0</v>
      </c>
    </row>
    <row r="16" spans="2:8" x14ac:dyDescent="0.2">
      <c r="B16" s="132"/>
      <c r="C16" s="9"/>
      <c r="D16" s="9"/>
      <c r="E16" s="9"/>
      <c r="F16" s="9"/>
      <c r="G16" s="9"/>
      <c r="H16" s="93">
        <f t="shared" si="1"/>
        <v>0</v>
      </c>
    </row>
    <row r="17" spans="2:8" x14ac:dyDescent="0.2">
      <c r="B17" s="132"/>
      <c r="C17" s="9"/>
      <c r="D17" s="9"/>
      <c r="E17" s="9"/>
      <c r="F17" s="9"/>
      <c r="G17" s="9"/>
      <c r="H17" s="93">
        <f t="shared" si="1"/>
        <v>0</v>
      </c>
    </row>
    <row r="18" spans="2:8" x14ac:dyDescent="0.2">
      <c r="B18" s="131"/>
      <c r="C18" s="9"/>
      <c r="D18" s="9"/>
      <c r="E18" s="9"/>
      <c r="F18" s="9"/>
      <c r="G18" s="9"/>
      <c r="H18" s="9"/>
    </row>
    <row r="19" spans="2:8" x14ac:dyDescent="0.2">
      <c r="B19" s="135" t="s">
        <v>398</v>
      </c>
      <c r="C19" s="134">
        <f t="shared" ref="C19:H19" si="2">SUM(C20:C27)</f>
        <v>253504681</v>
      </c>
      <c r="D19" s="134">
        <f t="shared" si="2"/>
        <v>-126172707.18000001</v>
      </c>
      <c r="E19" s="134">
        <f t="shared" si="2"/>
        <v>127331973.81999999</v>
      </c>
      <c r="F19" s="134">
        <f t="shared" si="2"/>
        <v>105094358.12</v>
      </c>
      <c r="G19" s="134">
        <f t="shared" si="2"/>
        <v>86450302.640000001</v>
      </c>
      <c r="H19" s="134">
        <f t="shared" si="2"/>
        <v>22237615.699999988</v>
      </c>
    </row>
    <row r="20" spans="2:8" x14ac:dyDescent="0.2">
      <c r="B20" s="132" t="s">
        <v>397</v>
      </c>
      <c r="C20" s="133">
        <v>253504681</v>
      </c>
      <c r="D20" s="133">
        <v>-126172707.18000001</v>
      </c>
      <c r="E20" s="133">
        <f>C20+D20</f>
        <v>127331973.81999999</v>
      </c>
      <c r="F20" s="133">
        <v>105094358.12</v>
      </c>
      <c r="G20" s="133">
        <v>86450302.640000001</v>
      </c>
      <c r="H20" s="93">
        <f t="shared" ref="H20:H28" si="3">E20-F20</f>
        <v>22237615.699999988</v>
      </c>
    </row>
    <row r="21" spans="2:8" x14ac:dyDescent="0.2">
      <c r="B21" s="132" t="s">
        <v>396</v>
      </c>
      <c r="C21" s="133">
        <v>0</v>
      </c>
      <c r="D21" s="133">
        <v>0</v>
      </c>
      <c r="E21" s="133">
        <f>C21+D21</f>
        <v>0</v>
      </c>
      <c r="F21" s="133">
        <v>0</v>
      </c>
      <c r="G21" s="133">
        <v>0</v>
      </c>
      <c r="H21" s="93">
        <f t="shared" si="3"/>
        <v>0</v>
      </c>
    </row>
    <row r="22" spans="2:8" x14ac:dyDescent="0.2">
      <c r="B22" s="132" t="s">
        <v>395</v>
      </c>
      <c r="C22" s="133">
        <v>0</v>
      </c>
      <c r="D22" s="133">
        <v>0</v>
      </c>
      <c r="E22" s="133">
        <f>C22+D22</f>
        <v>0</v>
      </c>
      <c r="F22" s="133">
        <v>0</v>
      </c>
      <c r="G22" s="133">
        <v>0</v>
      </c>
      <c r="H22" s="93">
        <f t="shared" si="3"/>
        <v>0</v>
      </c>
    </row>
    <row r="23" spans="2:8" x14ac:dyDescent="0.2">
      <c r="B23" s="132"/>
      <c r="C23" s="133"/>
      <c r="D23" s="133"/>
      <c r="E23" s="133"/>
      <c r="F23" s="133"/>
      <c r="G23" s="133"/>
      <c r="H23" s="93">
        <f t="shared" si="3"/>
        <v>0</v>
      </c>
    </row>
    <row r="24" spans="2:8" x14ac:dyDescent="0.2">
      <c r="B24" s="132"/>
      <c r="C24" s="9"/>
      <c r="D24" s="9"/>
      <c r="E24" s="9"/>
      <c r="F24" s="9"/>
      <c r="G24" s="9"/>
      <c r="H24" s="93">
        <f t="shared" si="3"/>
        <v>0</v>
      </c>
    </row>
    <row r="25" spans="2:8" x14ac:dyDescent="0.2">
      <c r="B25" s="132"/>
      <c r="C25" s="9"/>
      <c r="D25" s="9"/>
      <c r="E25" s="9"/>
      <c r="F25" s="9"/>
      <c r="G25" s="9"/>
      <c r="H25" s="93">
        <f t="shared" si="3"/>
        <v>0</v>
      </c>
    </row>
    <row r="26" spans="2:8" x14ac:dyDescent="0.2">
      <c r="B26" s="132"/>
      <c r="C26" s="9"/>
      <c r="D26" s="9"/>
      <c r="E26" s="9"/>
      <c r="F26" s="9"/>
      <c r="G26" s="9"/>
      <c r="H26" s="93">
        <f t="shared" si="3"/>
        <v>0</v>
      </c>
    </row>
    <row r="27" spans="2:8" x14ac:dyDescent="0.2">
      <c r="B27" s="132"/>
      <c r="C27" s="9"/>
      <c r="D27" s="9"/>
      <c r="E27" s="9"/>
      <c r="F27" s="9"/>
      <c r="G27" s="9"/>
      <c r="H27" s="93">
        <f t="shared" si="3"/>
        <v>0</v>
      </c>
    </row>
    <row r="28" spans="2:8" x14ac:dyDescent="0.2">
      <c r="B28" s="131"/>
      <c r="C28" s="9"/>
      <c r="D28" s="9"/>
      <c r="E28" s="9"/>
      <c r="F28" s="9"/>
      <c r="G28" s="9"/>
      <c r="H28" s="93">
        <f t="shared" si="3"/>
        <v>0</v>
      </c>
    </row>
    <row r="29" spans="2:8" x14ac:dyDescent="0.2">
      <c r="B29" s="130" t="s">
        <v>313</v>
      </c>
      <c r="C29" s="7">
        <f t="shared" ref="C29:H29" si="4">C9+C19</f>
        <v>264094556</v>
      </c>
      <c r="D29" s="7">
        <f t="shared" si="4"/>
        <v>-106203739.18000001</v>
      </c>
      <c r="E29" s="7">
        <f t="shared" si="4"/>
        <v>157890816.81999999</v>
      </c>
      <c r="F29" s="7">
        <f t="shared" si="4"/>
        <v>120939016.15000001</v>
      </c>
      <c r="G29" s="7">
        <f t="shared" si="4"/>
        <v>102111744.94</v>
      </c>
      <c r="H29" s="7">
        <f t="shared" si="4"/>
        <v>36951800.669999987</v>
      </c>
    </row>
    <row r="30" spans="2:8" ht="13.5" thickBot="1" x14ac:dyDescent="0.25">
      <c r="B30" s="129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270E-16D1-4A89-8FB0-FD951986201D}">
  <sheetPr>
    <pageSetUpPr fitToPage="1"/>
  </sheetPr>
  <dimension ref="A1:G86"/>
  <sheetViews>
    <sheetView workbookViewId="0">
      <pane ySplit="9" topLeftCell="A82" activePane="bottomLeft" state="frozen"/>
      <selection pane="bottomLeft" activeCell="H98" sqref="H98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3" t="s">
        <v>120</v>
      </c>
      <c r="B2" s="154"/>
      <c r="C2" s="154"/>
      <c r="D2" s="154"/>
      <c r="E2" s="154"/>
      <c r="F2" s="154"/>
      <c r="G2" s="196"/>
    </row>
    <row r="3" spans="1:7" x14ac:dyDescent="0.2">
      <c r="A3" s="178" t="s">
        <v>394</v>
      </c>
      <c r="B3" s="179"/>
      <c r="C3" s="179"/>
      <c r="D3" s="179"/>
      <c r="E3" s="179"/>
      <c r="F3" s="179"/>
      <c r="G3" s="197"/>
    </row>
    <row r="4" spans="1:7" x14ac:dyDescent="0.2">
      <c r="A4" s="178" t="s">
        <v>435</v>
      </c>
      <c r="B4" s="179"/>
      <c r="C4" s="179"/>
      <c r="D4" s="179"/>
      <c r="E4" s="179"/>
      <c r="F4" s="179"/>
      <c r="G4" s="197"/>
    </row>
    <row r="5" spans="1:7" x14ac:dyDescent="0.2">
      <c r="A5" s="178" t="s">
        <v>173</v>
      </c>
      <c r="B5" s="179"/>
      <c r="C5" s="179"/>
      <c r="D5" s="179"/>
      <c r="E5" s="179"/>
      <c r="F5" s="179"/>
      <c r="G5" s="197"/>
    </row>
    <row r="6" spans="1:7" ht="13.5" thickBot="1" x14ac:dyDescent="0.25">
      <c r="A6" s="181" t="s">
        <v>1</v>
      </c>
      <c r="B6" s="182"/>
      <c r="C6" s="182"/>
      <c r="D6" s="182"/>
      <c r="E6" s="182"/>
      <c r="F6" s="182"/>
      <c r="G6" s="198"/>
    </row>
    <row r="7" spans="1:7" ht="15.75" customHeight="1" x14ac:dyDescent="0.2">
      <c r="A7" s="153" t="s">
        <v>2</v>
      </c>
      <c r="B7" s="202" t="s">
        <v>392</v>
      </c>
      <c r="C7" s="203"/>
      <c r="D7" s="203"/>
      <c r="E7" s="203"/>
      <c r="F7" s="204"/>
      <c r="G7" s="186" t="s">
        <v>391</v>
      </c>
    </row>
    <row r="8" spans="1:7" ht="15.75" customHeight="1" thickBot="1" x14ac:dyDescent="0.25">
      <c r="A8" s="178"/>
      <c r="B8" s="159"/>
      <c r="C8" s="160"/>
      <c r="D8" s="160"/>
      <c r="E8" s="160"/>
      <c r="F8" s="161"/>
      <c r="G8" s="205"/>
    </row>
    <row r="9" spans="1:7" ht="26.25" thickBot="1" x14ac:dyDescent="0.25">
      <c r="A9" s="181"/>
      <c r="B9" s="146" t="s">
        <v>242</v>
      </c>
      <c r="C9" s="22" t="s">
        <v>390</v>
      </c>
      <c r="D9" s="22" t="s">
        <v>389</v>
      </c>
      <c r="E9" s="22" t="s">
        <v>212</v>
      </c>
      <c r="F9" s="22" t="s">
        <v>210</v>
      </c>
      <c r="G9" s="187"/>
    </row>
    <row r="10" spans="1:7" x14ac:dyDescent="0.2">
      <c r="A10" s="145"/>
      <c r="B10" s="144"/>
      <c r="C10" s="144"/>
      <c r="D10" s="144"/>
      <c r="E10" s="144"/>
      <c r="F10" s="144"/>
      <c r="G10" s="144"/>
    </row>
    <row r="11" spans="1:7" x14ac:dyDescent="0.2">
      <c r="A11" s="139" t="s">
        <v>434</v>
      </c>
      <c r="B11" s="60">
        <f t="shared" ref="B11:G11" si="0">B12+B22+B31+B42</f>
        <v>10589875</v>
      </c>
      <c r="C11" s="60">
        <f t="shared" si="0"/>
        <v>19968968</v>
      </c>
      <c r="D11" s="60">
        <f t="shared" si="0"/>
        <v>30558843</v>
      </c>
      <c r="E11" s="60">
        <f t="shared" si="0"/>
        <v>15844658.029999999</v>
      </c>
      <c r="F11" s="60">
        <f t="shared" si="0"/>
        <v>15661442.300000001</v>
      </c>
      <c r="G11" s="60">
        <f t="shared" si="0"/>
        <v>14714184.970000001</v>
      </c>
    </row>
    <row r="12" spans="1:7" x14ac:dyDescent="0.2">
      <c r="A12" s="139" t="s">
        <v>432</v>
      </c>
      <c r="B12" s="60">
        <f>SUM(B13:B20)</f>
        <v>0</v>
      </c>
      <c r="C12" s="60">
        <f>SUM(C13:C20)</f>
        <v>0</v>
      </c>
      <c r="D12" s="60">
        <f>SUM(D13:D20)</f>
        <v>0</v>
      </c>
      <c r="E12" s="60">
        <f>SUM(E13:E20)</f>
        <v>0</v>
      </c>
      <c r="F12" s="60">
        <f>SUM(F13:F20)</f>
        <v>0</v>
      </c>
      <c r="G12" s="60">
        <f t="shared" ref="G12:G20" si="1">D12-E12</f>
        <v>0</v>
      </c>
    </row>
    <row r="13" spans="1:7" x14ac:dyDescent="0.2">
      <c r="A13" s="141" t="s">
        <v>431</v>
      </c>
      <c r="B13" s="63"/>
      <c r="C13" s="63"/>
      <c r="D13" s="63">
        <f t="shared" ref="D13:D20" si="2">B13+C13</f>
        <v>0</v>
      </c>
      <c r="E13" s="63"/>
      <c r="F13" s="63"/>
      <c r="G13" s="63">
        <f t="shared" si="1"/>
        <v>0</v>
      </c>
    </row>
    <row r="14" spans="1:7" x14ac:dyDescent="0.2">
      <c r="A14" s="141" t="s">
        <v>430</v>
      </c>
      <c r="B14" s="63"/>
      <c r="C14" s="63"/>
      <c r="D14" s="63">
        <f t="shared" si="2"/>
        <v>0</v>
      </c>
      <c r="E14" s="63"/>
      <c r="F14" s="63"/>
      <c r="G14" s="63">
        <f t="shared" si="1"/>
        <v>0</v>
      </c>
    </row>
    <row r="15" spans="1:7" x14ac:dyDescent="0.2">
      <c r="A15" s="141" t="s">
        <v>429</v>
      </c>
      <c r="B15" s="63"/>
      <c r="C15" s="63"/>
      <c r="D15" s="63">
        <f t="shared" si="2"/>
        <v>0</v>
      </c>
      <c r="E15" s="63"/>
      <c r="F15" s="63"/>
      <c r="G15" s="63">
        <f t="shared" si="1"/>
        <v>0</v>
      </c>
    </row>
    <row r="16" spans="1:7" x14ac:dyDescent="0.2">
      <c r="A16" s="141" t="s">
        <v>428</v>
      </c>
      <c r="B16" s="63"/>
      <c r="C16" s="63"/>
      <c r="D16" s="63">
        <f t="shared" si="2"/>
        <v>0</v>
      </c>
      <c r="E16" s="63"/>
      <c r="F16" s="63"/>
      <c r="G16" s="63">
        <f t="shared" si="1"/>
        <v>0</v>
      </c>
    </row>
    <row r="17" spans="1:7" x14ac:dyDescent="0.2">
      <c r="A17" s="141" t="s">
        <v>427</v>
      </c>
      <c r="B17" s="63"/>
      <c r="C17" s="63"/>
      <c r="D17" s="63">
        <f t="shared" si="2"/>
        <v>0</v>
      </c>
      <c r="E17" s="63"/>
      <c r="F17" s="63"/>
      <c r="G17" s="63">
        <f t="shared" si="1"/>
        <v>0</v>
      </c>
    </row>
    <row r="18" spans="1:7" x14ac:dyDescent="0.2">
      <c r="A18" s="141" t="s">
        <v>426</v>
      </c>
      <c r="B18" s="63"/>
      <c r="C18" s="63"/>
      <c r="D18" s="63">
        <f t="shared" si="2"/>
        <v>0</v>
      </c>
      <c r="E18" s="63"/>
      <c r="F18" s="63"/>
      <c r="G18" s="63">
        <f t="shared" si="1"/>
        <v>0</v>
      </c>
    </row>
    <row r="19" spans="1:7" x14ac:dyDescent="0.2">
      <c r="A19" s="141" t="s">
        <v>425</v>
      </c>
      <c r="B19" s="63"/>
      <c r="C19" s="63"/>
      <c r="D19" s="63">
        <f t="shared" si="2"/>
        <v>0</v>
      </c>
      <c r="E19" s="63"/>
      <c r="F19" s="63"/>
      <c r="G19" s="63">
        <f t="shared" si="1"/>
        <v>0</v>
      </c>
    </row>
    <row r="20" spans="1:7" x14ac:dyDescent="0.2">
      <c r="A20" s="141" t="s">
        <v>424</v>
      </c>
      <c r="B20" s="63"/>
      <c r="C20" s="63"/>
      <c r="D20" s="63">
        <f t="shared" si="2"/>
        <v>0</v>
      </c>
      <c r="E20" s="63"/>
      <c r="F20" s="63"/>
      <c r="G20" s="63">
        <f t="shared" si="1"/>
        <v>0</v>
      </c>
    </row>
    <row r="21" spans="1:7" x14ac:dyDescent="0.2">
      <c r="A21" s="140"/>
      <c r="B21" s="63"/>
      <c r="C21" s="63"/>
      <c r="D21" s="63"/>
      <c r="E21" s="63"/>
      <c r="F21" s="63"/>
      <c r="G21" s="63"/>
    </row>
    <row r="22" spans="1:7" x14ac:dyDescent="0.2">
      <c r="A22" s="139" t="s">
        <v>423</v>
      </c>
      <c r="B22" s="60">
        <f>SUM(B23:B29)</f>
        <v>10589875</v>
      </c>
      <c r="C22" s="60">
        <f>SUM(C23:C29)</f>
        <v>19968968</v>
      </c>
      <c r="D22" s="60">
        <f>SUM(D23:D29)</f>
        <v>30558843</v>
      </c>
      <c r="E22" s="60">
        <f>SUM(E23:E29)</f>
        <v>15844658.029999999</v>
      </c>
      <c r="F22" s="60">
        <f>SUM(F23:F29)</f>
        <v>15661442.300000001</v>
      </c>
      <c r="G22" s="60">
        <f t="shared" ref="G22:G29" si="3">D22-E22</f>
        <v>14714184.970000001</v>
      </c>
    </row>
    <row r="23" spans="1:7" x14ac:dyDescent="0.2">
      <c r="A23" s="141" t="s">
        <v>422</v>
      </c>
      <c r="B23" s="63"/>
      <c r="C23" s="63"/>
      <c r="D23" s="63">
        <f t="shared" ref="D23:D29" si="4">B23+C23</f>
        <v>0</v>
      </c>
      <c r="E23" s="63"/>
      <c r="F23" s="63"/>
      <c r="G23" s="63">
        <f t="shared" si="3"/>
        <v>0</v>
      </c>
    </row>
    <row r="24" spans="1:7" x14ac:dyDescent="0.2">
      <c r="A24" s="141" t="s">
        <v>421</v>
      </c>
      <c r="B24" s="63"/>
      <c r="C24" s="63"/>
      <c r="D24" s="63">
        <f t="shared" si="4"/>
        <v>0</v>
      </c>
      <c r="E24" s="63"/>
      <c r="F24" s="63"/>
      <c r="G24" s="63">
        <f t="shared" si="3"/>
        <v>0</v>
      </c>
    </row>
    <row r="25" spans="1:7" x14ac:dyDescent="0.2">
      <c r="A25" s="141" t="s">
        <v>420</v>
      </c>
      <c r="B25" s="63"/>
      <c r="C25" s="63"/>
      <c r="D25" s="63">
        <f t="shared" si="4"/>
        <v>0</v>
      </c>
      <c r="E25" s="63"/>
      <c r="F25" s="63"/>
      <c r="G25" s="63">
        <f t="shared" si="3"/>
        <v>0</v>
      </c>
    </row>
    <row r="26" spans="1:7" x14ac:dyDescent="0.2">
      <c r="A26" s="141" t="s">
        <v>419</v>
      </c>
      <c r="B26" s="63"/>
      <c r="C26" s="63"/>
      <c r="D26" s="63">
        <f t="shared" si="4"/>
        <v>0</v>
      </c>
      <c r="E26" s="63"/>
      <c r="F26" s="63"/>
      <c r="G26" s="63">
        <f t="shared" si="3"/>
        <v>0</v>
      </c>
    </row>
    <row r="27" spans="1:7" x14ac:dyDescent="0.2">
      <c r="A27" s="141" t="s">
        <v>418</v>
      </c>
      <c r="B27" s="63">
        <v>10589875</v>
      </c>
      <c r="C27" s="63">
        <v>19968968</v>
      </c>
      <c r="D27" s="63">
        <f t="shared" si="4"/>
        <v>30558843</v>
      </c>
      <c r="E27" s="63">
        <v>15844658.029999999</v>
      </c>
      <c r="F27" s="63">
        <v>15661442.300000001</v>
      </c>
      <c r="G27" s="63">
        <f t="shared" si="3"/>
        <v>14714184.970000001</v>
      </c>
    </row>
    <row r="28" spans="1:7" x14ac:dyDescent="0.2">
      <c r="A28" s="141" t="s">
        <v>417</v>
      </c>
      <c r="B28" s="63"/>
      <c r="C28" s="63"/>
      <c r="D28" s="63">
        <f t="shared" si="4"/>
        <v>0</v>
      </c>
      <c r="E28" s="63"/>
      <c r="F28" s="63"/>
      <c r="G28" s="63">
        <f t="shared" si="3"/>
        <v>0</v>
      </c>
    </row>
    <row r="29" spans="1:7" x14ac:dyDescent="0.2">
      <c r="A29" s="141" t="s">
        <v>416</v>
      </c>
      <c r="B29" s="63"/>
      <c r="C29" s="63"/>
      <c r="D29" s="63">
        <f t="shared" si="4"/>
        <v>0</v>
      </c>
      <c r="E29" s="63"/>
      <c r="F29" s="63"/>
      <c r="G29" s="63">
        <f t="shared" si="3"/>
        <v>0</v>
      </c>
    </row>
    <row r="30" spans="1:7" x14ac:dyDescent="0.2">
      <c r="A30" s="140"/>
      <c r="B30" s="63"/>
      <c r="C30" s="63"/>
      <c r="D30" s="63"/>
      <c r="E30" s="63"/>
      <c r="F30" s="63"/>
      <c r="G30" s="63"/>
    </row>
    <row r="31" spans="1:7" x14ac:dyDescent="0.2">
      <c r="A31" s="139" t="s">
        <v>415</v>
      </c>
      <c r="B31" s="60">
        <f>SUM(B32:B40)</f>
        <v>0</v>
      </c>
      <c r="C31" s="60">
        <f>SUM(C32:C40)</f>
        <v>0</v>
      </c>
      <c r="D31" s="60">
        <f>SUM(D32:D40)</f>
        <v>0</v>
      </c>
      <c r="E31" s="60">
        <f>SUM(E32:E40)</f>
        <v>0</v>
      </c>
      <c r="F31" s="60">
        <f>SUM(F32:F40)</f>
        <v>0</v>
      </c>
      <c r="G31" s="60">
        <f t="shared" ref="G31:G40" si="5">D31-E31</f>
        <v>0</v>
      </c>
    </row>
    <row r="32" spans="1:7" x14ac:dyDescent="0.2">
      <c r="A32" s="141" t="s">
        <v>414</v>
      </c>
      <c r="B32" s="63"/>
      <c r="C32" s="63"/>
      <c r="D32" s="63">
        <f t="shared" ref="D32:D40" si="6">B32+C32</f>
        <v>0</v>
      </c>
      <c r="E32" s="63"/>
      <c r="F32" s="63"/>
      <c r="G32" s="63">
        <f t="shared" si="5"/>
        <v>0</v>
      </c>
    </row>
    <row r="33" spans="1:7" x14ac:dyDescent="0.2">
      <c r="A33" s="141" t="s">
        <v>413</v>
      </c>
      <c r="B33" s="63"/>
      <c r="C33" s="63"/>
      <c r="D33" s="63">
        <f t="shared" si="6"/>
        <v>0</v>
      </c>
      <c r="E33" s="63"/>
      <c r="F33" s="63"/>
      <c r="G33" s="63">
        <f t="shared" si="5"/>
        <v>0</v>
      </c>
    </row>
    <row r="34" spans="1:7" x14ac:dyDescent="0.2">
      <c r="A34" s="141" t="s">
        <v>412</v>
      </c>
      <c r="B34" s="63"/>
      <c r="C34" s="63"/>
      <c r="D34" s="63">
        <f t="shared" si="6"/>
        <v>0</v>
      </c>
      <c r="E34" s="63"/>
      <c r="F34" s="63"/>
      <c r="G34" s="63">
        <f t="shared" si="5"/>
        <v>0</v>
      </c>
    </row>
    <row r="35" spans="1:7" x14ac:dyDescent="0.2">
      <c r="A35" s="141" t="s">
        <v>411</v>
      </c>
      <c r="B35" s="63"/>
      <c r="C35" s="63"/>
      <c r="D35" s="63">
        <f t="shared" si="6"/>
        <v>0</v>
      </c>
      <c r="E35" s="63"/>
      <c r="F35" s="63"/>
      <c r="G35" s="63">
        <f t="shared" si="5"/>
        <v>0</v>
      </c>
    </row>
    <row r="36" spans="1:7" x14ac:dyDescent="0.2">
      <c r="A36" s="141" t="s">
        <v>410</v>
      </c>
      <c r="B36" s="63"/>
      <c r="C36" s="63"/>
      <c r="D36" s="63">
        <f t="shared" si="6"/>
        <v>0</v>
      </c>
      <c r="E36" s="63"/>
      <c r="F36" s="63"/>
      <c r="G36" s="63">
        <f t="shared" si="5"/>
        <v>0</v>
      </c>
    </row>
    <row r="37" spans="1:7" x14ac:dyDescent="0.2">
      <c r="A37" s="141" t="s">
        <v>409</v>
      </c>
      <c r="B37" s="63"/>
      <c r="C37" s="63"/>
      <c r="D37" s="63">
        <f t="shared" si="6"/>
        <v>0</v>
      </c>
      <c r="E37" s="63"/>
      <c r="F37" s="63"/>
      <c r="G37" s="63">
        <f t="shared" si="5"/>
        <v>0</v>
      </c>
    </row>
    <row r="38" spans="1:7" x14ac:dyDescent="0.2">
      <c r="A38" s="141" t="s">
        <v>408</v>
      </c>
      <c r="B38" s="63"/>
      <c r="C38" s="63"/>
      <c r="D38" s="63">
        <f t="shared" si="6"/>
        <v>0</v>
      </c>
      <c r="E38" s="63"/>
      <c r="F38" s="63"/>
      <c r="G38" s="63">
        <f t="shared" si="5"/>
        <v>0</v>
      </c>
    </row>
    <row r="39" spans="1:7" x14ac:dyDescent="0.2">
      <c r="A39" s="141" t="s">
        <v>407</v>
      </c>
      <c r="B39" s="63"/>
      <c r="C39" s="63"/>
      <c r="D39" s="63">
        <f t="shared" si="6"/>
        <v>0</v>
      </c>
      <c r="E39" s="63"/>
      <c r="F39" s="63"/>
      <c r="G39" s="63">
        <f t="shared" si="5"/>
        <v>0</v>
      </c>
    </row>
    <row r="40" spans="1:7" x14ac:dyDescent="0.2">
      <c r="A40" s="141" t="s">
        <v>406</v>
      </c>
      <c r="B40" s="63"/>
      <c r="C40" s="63"/>
      <c r="D40" s="63">
        <f t="shared" si="6"/>
        <v>0</v>
      </c>
      <c r="E40" s="63"/>
      <c r="F40" s="63"/>
      <c r="G40" s="63">
        <f t="shared" si="5"/>
        <v>0</v>
      </c>
    </row>
    <row r="41" spans="1:7" x14ac:dyDescent="0.2">
      <c r="A41" s="140"/>
      <c r="B41" s="63"/>
      <c r="C41" s="63"/>
      <c r="D41" s="63"/>
      <c r="E41" s="63"/>
      <c r="F41" s="63"/>
      <c r="G41" s="63"/>
    </row>
    <row r="42" spans="1:7" x14ac:dyDescent="0.2">
      <c r="A42" s="139" t="s">
        <v>405</v>
      </c>
      <c r="B42" s="60">
        <f>SUM(B43:B46)</f>
        <v>0</v>
      </c>
      <c r="C42" s="60">
        <f>SUM(C43:C46)</f>
        <v>0</v>
      </c>
      <c r="D42" s="60">
        <f>SUM(D43:D46)</f>
        <v>0</v>
      </c>
      <c r="E42" s="60">
        <f>SUM(E43:E46)</f>
        <v>0</v>
      </c>
      <c r="F42" s="60">
        <f>SUM(F43:F46)</f>
        <v>0</v>
      </c>
      <c r="G42" s="60">
        <f>D42-E42</f>
        <v>0</v>
      </c>
    </row>
    <row r="43" spans="1:7" x14ac:dyDescent="0.2">
      <c r="A43" s="141" t="s">
        <v>404</v>
      </c>
      <c r="B43" s="63"/>
      <c r="C43" s="63"/>
      <c r="D43" s="63">
        <f>B43+C43</f>
        <v>0</v>
      </c>
      <c r="E43" s="63"/>
      <c r="F43" s="63"/>
      <c r="G43" s="63">
        <f>D43-E43</f>
        <v>0</v>
      </c>
    </row>
    <row r="44" spans="1:7" ht="25.5" x14ac:dyDescent="0.2">
      <c r="A44" s="10" t="s">
        <v>403</v>
      </c>
      <c r="B44" s="63"/>
      <c r="C44" s="63"/>
      <c r="D44" s="63">
        <f>B44+C44</f>
        <v>0</v>
      </c>
      <c r="E44" s="63"/>
      <c r="F44" s="63"/>
      <c r="G44" s="63">
        <f>D44-E44</f>
        <v>0</v>
      </c>
    </row>
    <row r="45" spans="1:7" x14ac:dyDescent="0.2">
      <c r="A45" s="141" t="s">
        <v>402</v>
      </c>
      <c r="B45" s="63"/>
      <c r="C45" s="63"/>
      <c r="D45" s="63">
        <f>B45+C45</f>
        <v>0</v>
      </c>
      <c r="E45" s="63"/>
      <c r="F45" s="63"/>
      <c r="G45" s="63">
        <f>D45-E45</f>
        <v>0</v>
      </c>
    </row>
    <row r="46" spans="1:7" x14ac:dyDescent="0.2">
      <c r="A46" s="141" t="s">
        <v>401</v>
      </c>
      <c r="B46" s="63"/>
      <c r="C46" s="63"/>
      <c r="D46" s="63">
        <f>B46+C46</f>
        <v>0</v>
      </c>
      <c r="E46" s="63"/>
      <c r="F46" s="63"/>
      <c r="G46" s="63">
        <f>D46-E46</f>
        <v>0</v>
      </c>
    </row>
    <row r="47" spans="1:7" x14ac:dyDescent="0.2">
      <c r="A47" s="140"/>
      <c r="B47" s="63"/>
      <c r="C47" s="63"/>
      <c r="D47" s="63"/>
      <c r="E47" s="63"/>
      <c r="F47" s="63"/>
      <c r="G47" s="63"/>
    </row>
    <row r="48" spans="1:7" x14ac:dyDescent="0.2">
      <c r="A48" s="139" t="s">
        <v>433</v>
      </c>
      <c r="B48" s="60">
        <f>B49+B59+B68+B79</f>
        <v>253504681</v>
      </c>
      <c r="C48" s="60">
        <f>C49+C59+C68+C79</f>
        <v>-126172707.18000001</v>
      </c>
      <c r="D48" s="60">
        <f>D49+D59+D68+D79</f>
        <v>127331973.81999999</v>
      </c>
      <c r="E48" s="60">
        <f>E49+E59+E68+E79</f>
        <v>105094358.12</v>
      </c>
      <c r="F48" s="60">
        <f>F49+F59+F68+F79</f>
        <v>86450302.640000001</v>
      </c>
      <c r="G48" s="60">
        <f t="shared" ref="G48:G57" si="7">D48-E48</f>
        <v>22237615.699999988</v>
      </c>
    </row>
    <row r="49" spans="1:7" x14ac:dyDescent="0.2">
      <c r="A49" s="139" t="s">
        <v>432</v>
      </c>
      <c r="B49" s="60">
        <f>SUM(B50:B57)</f>
        <v>0</v>
      </c>
      <c r="C49" s="60">
        <f>SUM(C50:C57)</f>
        <v>0</v>
      </c>
      <c r="D49" s="60">
        <f>SUM(D50:D57)</f>
        <v>0</v>
      </c>
      <c r="E49" s="60">
        <f>SUM(E50:E57)</f>
        <v>0</v>
      </c>
      <c r="F49" s="60">
        <f>SUM(F50:F57)</f>
        <v>0</v>
      </c>
      <c r="G49" s="60">
        <f t="shared" si="7"/>
        <v>0</v>
      </c>
    </row>
    <row r="50" spans="1:7" x14ac:dyDescent="0.2">
      <c r="A50" s="141" t="s">
        <v>431</v>
      </c>
      <c r="B50" s="63"/>
      <c r="C50" s="63"/>
      <c r="D50" s="63">
        <f t="shared" ref="D50:D57" si="8">B50+C50</f>
        <v>0</v>
      </c>
      <c r="E50" s="63"/>
      <c r="F50" s="63"/>
      <c r="G50" s="63">
        <f t="shared" si="7"/>
        <v>0</v>
      </c>
    </row>
    <row r="51" spans="1:7" x14ac:dyDescent="0.2">
      <c r="A51" s="141" t="s">
        <v>430</v>
      </c>
      <c r="B51" s="63"/>
      <c r="C51" s="63"/>
      <c r="D51" s="63">
        <f t="shared" si="8"/>
        <v>0</v>
      </c>
      <c r="E51" s="63"/>
      <c r="F51" s="63"/>
      <c r="G51" s="63">
        <f t="shared" si="7"/>
        <v>0</v>
      </c>
    </row>
    <row r="52" spans="1:7" x14ac:dyDescent="0.2">
      <c r="A52" s="141" t="s">
        <v>429</v>
      </c>
      <c r="B52" s="63"/>
      <c r="C52" s="63"/>
      <c r="D52" s="63">
        <f t="shared" si="8"/>
        <v>0</v>
      </c>
      <c r="E52" s="63"/>
      <c r="F52" s="63"/>
      <c r="G52" s="63">
        <f t="shared" si="7"/>
        <v>0</v>
      </c>
    </row>
    <row r="53" spans="1:7" x14ac:dyDescent="0.2">
      <c r="A53" s="141" t="s">
        <v>428</v>
      </c>
      <c r="B53" s="63"/>
      <c r="C53" s="63"/>
      <c r="D53" s="63">
        <f t="shared" si="8"/>
        <v>0</v>
      </c>
      <c r="E53" s="63"/>
      <c r="F53" s="63"/>
      <c r="G53" s="63">
        <f t="shared" si="7"/>
        <v>0</v>
      </c>
    </row>
    <row r="54" spans="1:7" x14ac:dyDescent="0.2">
      <c r="A54" s="141" t="s">
        <v>427</v>
      </c>
      <c r="B54" s="63"/>
      <c r="C54" s="63"/>
      <c r="D54" s="63">
        <f t="shared" si="8"/>
        <v>0</v>
      </c>
      <c r="E54" s="63"/>
      <c r="F54" s="63"/>
      <c r="G54" s="63">
        <f t="shared" si="7"/>
        <v>0</v>
      </c>
    </row>
    <row r="55" spans="1:7" x14ac:dyDescent="0.2">
      <c r="A55" s="141" t="s">
        <v>426</v>
      </c>
      <c r="B55" s="63"/>
      <c r="C55" s="63"/>
      <c r="D55" s="63">
        <f t="shared" si="8"/>
        <v>0</v>
      </c>
      <c r="E55" s="63"/>
      <c r="F55" s="63"/>
      <c r="G55" s="63">
        <f t="shared" si="7"/>
        <v>0</v>
      </c>
    </row>
    <row r="56" spans="1:7" x14ac:dyDescent="0.2">
      <c r="A56" s="141" t="s">
        <v>425</v>
      </c>
      <c r="B56" s="63"/>
      <c r="C56" s="63"/>
      <c r="D56" s="63">
        <f t="shared" si="8"/>
        <v>0</v>
      </c>
      <c r="E56" s="63"/>
      <c r="F56" s="63"/>
      <c r="G56" s="63">
        <f t="shared" si="7"/>
        <v>0</v>
      </c>
    </row>
    <row r="57" spans="1:7" x14ac:dyDescent="0.2">
      <c r="A57" s="141" t="s">
        <v>424</v>
      </c>
      <c r="B57" s="63"/>
      <c r="C57" s="63"/>
      <c r="D57" s="63">
        <f t="shared" si="8"/>
        <v>0</v>
      </c>
      <c r="E57" s="63"/>
      <c r="F57" s="63"/>
      <c r="G57" s="63">
        <f t="shared" si="7"/>
        <v>0</v>
      </c>
    </row>
    <row r="58" spans="1:7" x14ac:dyDescent="0.2">
      <c r="A58" s="140"/>
      <c r="B58" s="63"/>
      <c r="C58" s="63"/>
      <c r="D58" s="63"/>
      <c r="E58" s="63"/>
      <c r="F58" s="63"/>
      <c r="G58" s="63"/>
    </row>
    <row r="59" spans="1:7" x14ac:dyDescent="0.2">
      <c r="A59" s="139" t="s">
        <v>423</v>
      </c>
      <c r="B59" s="60">
        <f>SUM(B60:B66)</f>
        <v>253504681</v>
      </c>
      <c r="C59" s="60">
        <f>SUM(C60:C66)</f>
        <v>-126172707.18000001</v>
      </c>
      <c r="D59" s="60">
        <f>SUM(D60:D66)</f>
        <v>127331973.81999999</v>
      </c>
      <c r="E59" s="60">
        <f>SUM(E60:E66)</f>
        <v>105094358.12</v>
      </c>
      <c r="F59" s="60">
        <f>SUM(F60:F66)</f>
        <v>86450302.640000001</v>
      </c>
      <c r="G59" s="60">
        <f t="shared" ref="G59:G66" si="9">D59-E59</f>
        <v>22237615.699999988</v>
      </c>
    </row>
    <row r="60" spans="1:7" x14ac:dyDescent="0.2">
      <c r="A60" s="141" t="s">
        <v>422</v>
      </c>
      <c r="B60" s="63"/>
      <c r="C60" s="63"/>
      <c r="D60" s="63">
        <f t="shared" ref="D60:D66" si="10">B60+C60</f>
        <v>0</v>
      </c>
      <c r="E60" s="63"/>
      <c r="F60" s="63"/>
      <c r="G60" s="63">
        <f t="shared" si="9"/>
        <v>0</v>
      </c>
    </row>
    <row r="61" spans="1:7" x14ac:dyDescent="0.2">
      <c r="A61" s="141" t="s">
        <v>421</v>
      </c>
      <c r="B61" s="63"/>
      <c r="C61" s="63"/>
      <c r="D61" s="63">
        <f t="shared" si="10"/>
        <v>0</v>
      </c>
      <c r="E61" s="63"/>
      <c r="F61" s="63"/>
      <c r="G61" s="63">
        <f t="shared" si="9"/>
        <v>0</v>
      </c>
    </row>
    <row r="62" spans="1:7" x14ac:dyDescent="0.2">
      <c r="A62" s="141" t="s">
        <v>420</v>
      </c>
      <c r="B62" s="63"/>
      <c r="C62" s="63"/>
      <c r="D62" s="63">
        <f t="shared" si="10"/>
        <v>0</v>
      </c>
      <c r="E62" s="63"/>
      <c r="F62" s="63"/>
      <c r="G62" s="63">
        <f t="shared" si="9"/>
        <v>0</v>
      </c>
    </row>
    <row r="63" spans="1:7" x14ac:dyDescent="0.2">
      <c r="A63" s="141" t="s">
        <v>419</v>
      </c>
      <c r="B63" s="63"/>
      <c r="C63" s="63"/>
      <c r="D63" s="63">
        <f t="shared" si="10"/>
        <v>0</v>
      </c>
      <c r="E63" s="63"/>
      <c r="F63" s="63"/>
      <c r="G63" s="63">
        <f t="shared" si="9"/>
        <v>0</v>
      </c>
    </row>
    <row r="64" spans="1:7" x14ac:dyDescent="0.2">
      <c r="A64" s="141" t="s">
        <v>418</v>
      </c>
      <c r="B64" s="63">
        <v>253504681</v>
      </c>
      <c r="C64" s="63">
        <v>-126172707.18000001</v>
      </c>
      <c r="D64" s="63">
        <f t="shared" si="10"/>
        <v>127331973.81999999</v>
      </c>
      <c r="E64" s="63">
        <v>105094358.12</v>
      </c>
      <c r="F64" s="63">
        <v>86450302.640000001</v>
      </c>
      <c r="G64" s="63">
        <f t="shared" si="9"/>
        <v>22237615.699999988</v>
      </c>
    </row>
    <row r="65" spans="1:7" x14ac:dyDescent="0.2">
      <c r="A65" s="141" t="s">
        <v>417</v>
      </c>
      <c r="B65" s="63"/>
      <c r="C65" s="63"/>
      <c r="D65" s="63">
        <f t="shared" si="10"/>
        <v>0</v>
      </c>
      <c r="E65" s="63"/>
      <c r="F65" s="63"/>
      <c r="G65" s="63">
        <f t="shared" si="9"/>
        <v>0</v>
      </c>
    </row>
    <row r="66" spans="1:7" x14ac:dyDescent="0.2">
      <c r="A66" s="141" t="s">
        <v>416</v>
      </c>
      <c r="B66" s="63"/>
      <c r="C66" s="63"/>
      <c r="D66" s="63">
        <f t="shared" si="10"/>
        <v>0</v>
      </c>
      <c r="E66" s="63"/>
      <c r="F66" s="63"/>
      <c r="G66" s="63">
        <f t="shared" si="9"/>
        <v>0</v>
      </c>
    </row>
    <row r="67" spans="1:7" x14ac:dyDescent="0.2">
      <c r="A67" s="140"/>
      <c r="B67" s="63"/>
      <c r="C67" s="63"/>
      <c r="D67" s="63"/>
      <c r="E67" s="63"/>
      <c r="F67" s="63"/>
      <c r="G67" s="63"/>
    </row>
    <row r="68" spans="1:7" x14ac:dyDescent="0.2">
      <c r="A68" s="139" t="s">
        <v>415</v>
      </c>
      <c r="B68" s="60">
        <f>SUM(B69:B77)</f>
        <v>0</v>
      </c>
      <c r="C68" s="60">
        <f>SUM(C69:C77)</f>
        <v>0</v>
      </c>
      <c r="D68" s="60">
        <f>SUM(D69:D77)</f>
        <v>0</v>
      </c>
      <c r="E68" s="60">
        <f>SUM(E69:E77)</f>
        <v>0</v>
      </c>
      <c r="F68" s="60">
        <f>SUM(F69:F77)</f>
        <v>0</v>
      </c>
      <c r="G68" s="60">
        <f t="shared" ref="G68:G77" si="11">D68-E68</f>
        <v>0</v>
      </c>
    </row>
    <row r="69" spans="1:7" x14ac:dyDescent="0.2">
      <c r="A69" s="141" t="s">
        <v>414</v>
      </c>
      <c r="B69" s="63"/>
      <c r="C69" s="63"/>
      <c r="D69" s="63">
        <f t="shared" ref="D69:D77" si="12">B69+C69</f>
        <v>0</v>
      </c>
      <c r="E69" s="63"/>
      <c r="F69" s="63"/>
      <c r="G69" s="63">
        <f t="shared" si="11"/>
        <v>0</v>
      </c>
    </row>
    <row r="70" spans="1:7" x14ac:dyDescent="0.2">
      <c r="A70" s="141" t="s">
        <v>413</v>
      </c>
      <c r="B70" s="63"/>
      <c r="C70" s="63"/>
      <c r="D70" s="63">
        <f t="shared" si="12"/>
        <v>0</v>
      </c>
      <c r="E70" s="63"/>
      <c r="F70" s="63"/>
      <c r="G70" s="63">
        <f t="shared" si="11"/>
        <v>0</v>
      </c>
    </row>
    <row r="71" spans="1:7" x14ac:dyDescent="0.2">
      <c r="A71" s="141" t="s">
        <v>412</v>
      </c>
      <c r="B71" s="63"/>
      <c r="C71" s="63"/>
      <c r="D71" s="63">
        <f t="shared" si="12"/>
        <v>0</v>
      </c>
      <c r="E71" s="63"/>
      <c r="F71" s="63"/>
      <c r="G71" s="63">
        <f t="shared" si="11"/>
        <v>0</v>
      </c>
    </row>
    <row r="72" spans="1:7" x14ac:dyDescent="0.2">
      <c r="A72" s="141" t="s">
        <v>411</v>
      </c>
      <c r="B72" s="63"/>
      <c r="C72" s="63"/>
      <c r="D72" s="63">
        <f t="shared" si="12"/>
        <v>0</v>
      </c>
      <c r="E72" s="63"/>
      <c r="F72" s="63"/>
      <c r="G72" s="63">
        <f t="shared" si="11"/>
        <v>0</v>
      </c>
    </row>
    <row r="73" spans="1:7" x14ac:dyDescent="0.2">
      <c r="A73" s="141" t="s">
        <v>410</v>
      </c>
      <c r="B73" s="63"/>
      <c r="C73" s="63"/>
      <c r="D73" s="63">
        <f t="shared" si="12"/>
        <v>0</v>
      </c>
      <c r="E73" s="63"/>
      <c r="F73" s="63"/>
      <c r="G73" s="63">
        <f t="shared" si="11"/>
        <v>0</v>
      </c>
    </row>
    <row r="74" spans="1:7" x14ac:dyDescent="0.2">
      <c r="A74" s="141" t="s">
        <v>409</v>
      </c>
      <c r="B74" s="63"/>
      <c r="C74" s="63"/>
      <c r="D74" s="63">
        <f t="shared" si="12"/>
        <v>0</v>
      </c>
      <c r="E74" s="63"/>
      <c r="F74" s="63"/>
      <c r="G74" s="63">
        <f t="shared" si="11"/>
        <v>0</v>
      </c>
    </row>
    <row r="75" spans="1:7" x14ac:dyDescent="0.2">
      <c r="A75" s="141" t="s">
        <v>408</v>
      </c>
      <c r="B75" s="63"/>
      <c r="C75" s="63"/>
      <c r="D75" s="63">
        <f t="shared" si="12"/>
        <v>0</v>
      </c>
      <c r="E75" s="63"/>
      <c r="F75" s="63"/>
      <c r="G75" s="63">
        <f t="shared" si="11"/>
        <v>0</v>
      </c>
    </row>
    <row r="76" spans="1:7" x14ac:dyDescent="0.2">
      <c r="A76" s="141" t="s">
        <v>407</v>
      </c>
      <c r="B76" s="63"/>
      <c r="C76" s="63"/>
      <c r="D76" s="63">
        <f t="shared" si="12"/>
        <v>0</v>
      </c>
      <c r="E76" s="63"/>
      <c r="F76" s="63"/>
      <c r="G76" s="63">
        <f t="shared" si="11"/>
        <v>0</v>
      </c>
    </row>
    <row r="77" spans="1:7" x14ac:dyDescent="0.2">
      <c r="A77" s="143" t="s">
        <v>406</v>
      </c>
      <c r="B77" s="142"/>
      <c r="C77" s="142"/>
      <c r="D77" s="142">
        <f t="shared" si="12"/>
        <v>0</v>
      </c>
      <c r="E77" s="142"/>
      <c r="F77" s="142"/>
      <c r="G77" s="142">
        <f t="shared" si="11"/>
        <v>0</v>
      </c>
    </row>
    <row r="78" spans="1:7" x14ac:dyDescent="0.2">
      <c r="A78" s="140"/>
      <c r="B78" s="63"/>
      <c r="C78" s="63"/>
      <c r="D78" s="63"/>
      <c r="E78" s="63"/>
      <c r="F78" s="63"/>
      <c r="G78" s="63"/>
    </row>
    <row r="79" spans="1:7" x14ac:dyDescent="0.2">
      <c r="A79" s="139" t="s">
        <v>405</v>
      </c>
      <c r="B79" s="60">
        <f>SUM(B80:B83)</f>
        <v>0</v>
      </c>
      <c r="C79" s="60">
        <f>SUM(C80:C83)</f>
        <v>0</v>
      </c>
      <c r="D79" s="60">
        <f>SUM(D80:D83)</f>
        <v>0</v>
      </c>
      <c r="E79" s="60">
        <f>SUM(E80:E83)</f>
        <v>0</v>
      </c>
      <c r="F79" s="60">
        <f>SUM(F80:F83)</f>
        <v>0</v>
      </c>
      <c r="G79" s="60">
        <f>D79-E79</f>
        <v>0</v>
      </c>
    </row>
    <row r="80" spans="1:7" x14ac:dyDescent="0.2">
      <c r="A80" s="141" t="s">
        <v>404</v>
      </c>
      <c r="B80" s="63"/>
      <c r="C80" s="63"/>
      <c r="D80" s="63">
        <f>B80+C80</f>
        <v>0</v>
      </c>
      <c r="E80" s="63"/>
      <c r="F80" s="63"/>
      <c r="G80" s="63">
        <f>D80-E80</f>
        <v>0</v>
      </c>
    </row>
    <row r="81" spans="1:7" ht="25.5" x14ac:dyDescent="0.2">
      <c r="A81" s="10" t="s">
        <v>403</v>
      </c>
      <c r="B81" s="63"/>
      <c r="C81" s="63"/>
      <c r="D81" s="63">
        <f>B81+C81</f>
        <v>0</v>
      </c>
      <c r="E81" s="63"/>
      <c r="F81" s="63"/>
      <c r="G81" s="63">
        <f>D81-E81</f>
        <v>0</v>
      </c>
    </row>
    <row r="82" spans="1:7" x14ac:dyDescent="0.2">
      <c r="A82" s="141" t="s">
        <v>402</v>
      </c>
      <c r="B82" s="63"/>
      <c r="C82" s="63"/>
      <c r="D82" s="63">
        <f>B82+C82</f>
        <v>0</v>
      </c>
      <c r="E82" s="63"/>
      <c r="F82" s="63"/>
      <c r="G82" s="63">
        <f>D82-E82</f>
        <v>0</v>
      </c>
    </row>
    <row r="83" spans="1:7" x14ac:dyDescent="0.2">
      <c r="A83" s="141" t="s">
        <v>401</v>
      </c>
      <c r="B83" s="63"/>
      <c r="C83" s="63"/>
      <c r="D83" s="63">
        <f>B83+C83</f>
        <v>0</v>
      </c>
      <c r="E83" s="63"/>
      <c r="F83" s="63"/>
      <c r="G83" s="63">
        <f>D83-E83</f>
        <v>0</v>
      </c>
    </row>
    <row r="84" spans="1:7" x14ac:dyDescent="0.2">
      <c r="A84" s="140"/>
      <c r="B84" s="63"/>
      <c r="C84" s="63"/>
      <c r="D84" s="63"/>
      <c r="E84" s="63"/>
      <c r="F84" s="63"/>
      <c r="G84" s="63"/>
    </row>
    <row r="85" spans="1:7" x14ac:dyDescent="0.2">
      <c r="A85" s="139" t="s">
        <v>313</v>
      </c>
      <c r="B85" s="60">
        <f t="shared" ref="B85:G85" si="13">B11+B48</f>
        <v>264094556</v>
      </c>
      <c r="C85" s="60">
        <f t="shared" si="13"/>
        <v>-106203739.18000001</v>
      </c>
      <c r="D85" s="60">
        <f t="shared" si="13"/>
        <v>157890816.81999999</v>
      </c>
      <c r="E85" s="60">
        <f t="shared" si="13"/>
        <v>120939016.15000001</v>
      </c>
      <c r="F85" s="60">
        <f t="shared" si="13"/>
        <v>102111744.94</v>
      </c>
      <c r="G85" s="60">
        <f t="shared" si="13"/>
        <v>36951800.669999987</v>
      </c>
    </row>
    <row r="86" spans="1:7" ht="13.5" thickBot="1" x14ac:dyDescent="0.25">
      <c r="A86" s="138"/>
      <c r="B86" s="137"/>
      <c r="C86" s="137"/>
      <c r="D86" s="137"/>
      <c r="E86" s="137"/>
      <c r="F86" s="137"/>
      <c r="G86" s="137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255D-D77F-480B-9592-F89A475D0A13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G29" sqref="G2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3" t="s">
        <v>120</v>
      </c>
      <c r="C2" s="154"/>
      <c r="D2" s="154"/>
      <c r="E2" s="154"/>
      <c r="F2" s="154"/>
      <c r="G2" s="154"/>
      <c r="H2" s="196"/>
    </row>
    <row r="3" spans="2:8" x14ac:dyDescent="0.2">
      <c r="B3" s="178" t="s">
        <v>394</v>
      </c>
      <c r="C3" s="206"/>
      <c r="D3" s="206"/>
      <c r="E3" s="206"/>
      <c r="F3" s="206"/>
      <c r="G3" s="206"/>
      <c r="H3" s="197"/>
    </row>
    <row r="4" spans="2:8" x14ac:dyDescent="0.2">
      <c r="B4" s="178" t="s">
        <v>450</v>
      </c>
      <c r="C4" s="206"/>
      <c r="D4" s="206"/>
      <c r="E4" s="206"/>
      <c r="F4" s="206"/>
      <c r="G4" s="206"/>
      <c r="H4" s="197"/>
    </row>
    <row r="5" spans="2:8" x14ac:dyDescent="0.2">
      <c r="B5" s="178" t="s">
        <v>173</v>
      </c>
      <c r="C5" s="206"/>
      <c r="D5" s="206"/>
      <c r="E5" s="206"/>
      <c r="F5" s="206"/>
      <c r="G5" s="206"/>
      <c r="H5" s="197"/>
    </row>
    <row r="6" spans="2:8" ht="13.5" thickBot="1" x14ac:dyDescent="0.25">
      <c r="B6" s="181" t="s">
        <v>1</v>
      </c>
      <c r="C6" s="182"/>
      <c r="D6" s="182"/>
      <c r="E6" s="182"/>
      <c r="F6" s="182"/>
      <c r="G6" s="182"/>
      <c r="H6" s="198"/>
    </row>
    <row r="7" spans="2:8" ht="13.5" thickBot="1" x14ac:dyDescent="0.25">
      <c r="B7" s="188" t="s">
        <v>2</v>
      </c>
      <c r="C7" s="199" t="s">
        <v>392</v>
      </c>
      <c r="D7" s="200"/>
      <c r="E7" s="200"/>
      <c r="F7" s="200"/>
      <c r="G7" s="201"/>
      <c r="H7" s="186" t="s">
        <v>391</v>
      </c>
    </row>
    <row r="8" spans="2:8" ht="26.25" thickBot="1" x14ac:dyDescent="0.25">
      <c r="B8" s="189"/>
      <c r="C8" s="23" t="s">
        <v>242</v>
      </c>
      <c r="D8" s="23" t="s">
        <v>390</v>
      </c>
      <c r="E8" s="23" t="s">
        <v>389</v>
      </c>
      <c r="F8" s="23" t="s">
        <v>449</v>
      </c>
      <c r="G8" s="23" t="s">
        <v>210</v>
      </c>
      <c r="H8" s="187"/>
    </row>
    <row r="9" spans="2:8" x14ac:dyDescent="0.2">
      <c r="B9" s="150" t="s">
        <v>448</v>
      </c>
      <c r="C9" s="134">
        <v>8949862</v>
      </c>
      <c r="D9" s="134">
        <v>168832</v>
      </c>
      <c r="E9" s="134">
        <v>9118694</v>
      </c>
      <c r="F9" s="134">
        <v>8919059</v>
      </c>
      <c r="G9" s="134">
        <v>8764817</v>
      </c>
      <c r="H9" s="7">
        <v>199635</v>
      </c>
    </row>
    <row r="10" spans="2:8" ht="20.25" customHeight="1" x14ac:dyDescent="0.2">
      <c r="B10" s="151" t="s">
        <v>446</v>
      </c>
      <c r="C10" s="134">
        <v>8949862</v>
      </c>
      <c r="D10" s="7">
        <v>168832</v>
      </c>
      <c r="E10" s="9">
        <v>9118694</v>
      </c>
      <c r="F10" s="7">
        <v>8919059</v>
      </c>
      <c r="G10" s="7">
        <v>8764817</v>
      </c>
      <c r="H10" s="9">
        <v>199635</v>
      </c>
    </row>
    <row r="11" spans="2:8" x14ac:dyDescent="0.2">
      <c r="B11" s="151" t="s">
        <v>445</v>
      </c>
      <c r="C11" s="134"/>
      <c r="D11" s="7"/>
      <c r="E11" s="9">
        <v>0</v>
      </c>
      <c r="F11" s="7"/>
      <c r="G11" s="7"/>
      <c r="H11" s="9">
        <v>0</v>
      </c>
    </row>
    <row r="12" spans="2:8" x14ac:dyDescent="0.2">
      <c r="B12" s="151" t="s">
        <v>444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9">
        <v>0</v>
      </c>
    </row>
    <row r="13" spans="2:8" x14ac:dyDescent="0.2">
      <c r="B13" s="152" t="s">
        <v>443</v>
      </c>
      <c r="C13" s="134"/>
      <c r="D13" s="7"/>
      <c r="E13" s="9">
        <v>0</v>
      </c>
      <c r="F13" s="7"/>
      <c r="G13" s="7"/>
      <c r="H13" s="9">
        <v>0</v>
      </c>
    </row>
    <row r="14" spans="2:8" x14ac:dyDescent="0.2">
      <c r="B14" s="152" t="s">
        <v>442</v>
      </c>
      <c r="C14" s="134"/>
      <c r="D14" s="7"/>
      <c r="E14" s="9">
        <v>0</v>
      </c>
      <c r="F14" s="7"/>
      <c r="G14" s="7"/>
      <c r="H14" s="9">
        <v>0</v>
      </c>
    </row>
    <row r="15" spans="2:8" x14ac:dyDescent="0.2">
      <c r="B15" s="151" t="s">
        <v>441</v>
      </c>
      <c r="C15" s="134"/>
      <c r="D15" s="7"/>
      <c r="E15" s="9">
        <v>0</v>
      </c>
      <c r="F15" s="7"/>
      <c r="G15" s="7"/>
      <c r="H15" s="9">
        <v>0</v>
      </c>
    </row>
    <row r="16" spans="2:8" ht="25.5" x14ac:dyDescent="0.2">
      <c r="B16" s="151" t="s">
        <v>440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9">
        <v>0</v>
      </c>
    </row>
    <row r="17" spans="2:8" x14ac:dyDescent="0.2">
      <c r="B17" s="152" t="s">
        <v>439</v>
      </c>
      <c r="C17" s="134"/>
      <c r="D17" s="7"/>
      <c r="E17" s="9">
        <v>0</v>
      </c>
      <c r="F17" s="7"/>
      <c r="G17" s="7"/>
      <c r="H17" s="9">
        <v>0</v>
      </c>
    </row>
    <row r="18" spans="2:8" x14ac:dyDescent="0.2">
      <c r="B18" s="152" t="s">
        <v>438</v>
      </c>
      <c r="C18" s="134"/>
      <c r="D18" s="7"/>
      <c r="E18" s="9">
        <v>0</v>
      </c>
      <c r="F18" s="7"/>
      <c r="G18" s="7"/>
      <c r="H18" s="9">
        <v>0</v>
      </c>
    </row>
    <row r="19" spans="2:8" x14ac:dyDescent="0.2">
      <c r="B19" s="151" t="s">
        <v>437</v>
      </c>
      <c r="C19" s="134"/>
      <c r="D19" s="7"/>
      <c r="E19" s="9">
        <v>0</v>
      </c>
      <c r="F19" s="7"/>
      <c r="G19" s="7"/>
      <c r="H19" s="9">
        <v>0</v>
      </c>
    </row>
    <row r="20" spans="2:8" x14ac:dyDescent="0.2">
      <c r="B20" s="151"/>
      <c r="C20" s="134"/>
      <c r="D20" s="7"/>
      <c r="E20" s="7"/>
      <c r="F20" s="7"/>
      <c r="G20" s="7"/>
      <c r="H20" s="9"/>
    </row>
    <row r="21" spans="2:8" x14ac:dyDescent="0.2">
      <c r="B21" s="150" t="s">
        <v>447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7">
        <v>0</v>
      </c>
    </row>
    <row r="22" spans="2:8" ht="18.75" customHeight="1" x14ac:dyDescent="0.2">
      <c r="B22" s="151" t="s">
        <v>446</v>
      </c>
      <c r="C22" s="134"/>
      <c r="D22" s="7"/>
      <c r="E22" s="9">
        <v>0</v>
      </c>
      <c r="F22" s="7"/>
      <c r="G22" s="7"/>
      <c r="H22" s="9">
        <v>0</v>
      </c>
    </row>
    <row r="23" spans="2:8" x14ac:dyDescent="0.2">
      <c r="B23" s="151" t="s">
        <v>445</v>
      </c>
      <c r="C23" s="134"/>
      <c r="D23" s="7"/>
      <c r="E23" s="9">
        <v>0</v>
      </c>
      <c r="F23" s="7"/>
      <c r="G23" s="7"/>
      <c r="H23" s="9">
        <v>0</v>
      </c>
    </row>
    <row r="24" spans="2:8" x14ac:dyDescent="0.2">
      <c r="B24" s="151" t="s">
        <v>444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9">
        <v>0</v>
      </c>
    </row>
    <row r="25" spans="2:8" x14ac:dyDescent="0.2">
      <c r="B25" s="152" t="s">
        <v>443</v>
      </c>
      <c r="C25" s="134"/>
      <c r="D25" s="7"/>
      <c r="E25" s="9">
        <v>0</v>
      </c>
      <c r="F25" s="7"/>
      <c r="G25" s="7"/>
      <c r="H25" s="9">
        <v>0</v>
      </c>
    </row>
    <row r="26" spans="2:8" x14ac:dyDescent="0.2">
      <c r="B26" s="152" t="s">
        <v>442</v>
      </c>
      <c r="C26" s="134"/>
      <c r="D26" s="7"/>
      <c r="E26" s="9">
        <v>0</v>
      </c>
      <c r="F26" s="7"/>
      <c r="G26" s="7"/>
      <c r="H26" s="9">
        <v>0</v>
      </c>
    </row>
    <row r="27" spans="2:8" x14ac:dyDescent="0.2">
      <c r="B27" s="151" t="s">
        <v>441</v>
      </c>
      <c r="C27" s="134"/>
      <c r="D27" s="7"/>
      <c r="E27" s="9">
        <v>0</v>
      </c>
      <c r="F27" s="7"/>
      <c r="G27" s="7"/>
      <c r="H27" s="9">
        <v>0</v>
      </c>
    </row>
    <row r="28" spans="2:8" ht="25.5" x14ac:dyDescent="0.2">
      <c r="B28" s="151" t="s">
        <v>440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9">
        <v>0</v>
      </c>
    </row>
    <row r="29" spans="2:8" x14ac:dyDescent="0.2">
      <c r="B29" s="152" t="s">
        <v>439</v>
      </c>
      <c r="C29" s="134"/>
      <c r="D29" s="7"/>
      <c r="E29" s="9">
        <v>0</v>
      </c>
      <c r="F29" s="7"/>
      <c r="G29" s="7"/>
      <c r="H29" s="9">
        <v>0</v>
      </c>
    </row>
    <row r="30" spans="2:8" x14ac:dyDescent="0.2">
      <c r="B30" s="152" t="s">
        <v>438</v>
      </c>
      <c r="C30" s="134"/>
      <c r="D30" s="7"/>
      <c r="E30" s="9">
        <v>0</v>
      </c>
      <c r="F30" s="7"/>
      <c r="G30" s="7"/>
      <c r="H30" s="9">
        <v>0</v>
      </c>
    </row>
    <row r="31" spans="2:8" x14ac:dyDescent="0.2">
      <c r="B31" s="151" t="s">
        <v>437</v>
      </c>
      <c r="C31" s="134"/>
      <c r="D31" s="7"/>
      <c r="E31" s="9">
        <v>0</v>
      </c>
      <c r="F31" s="7"/>
      <c r="G31" s="7"/>
      <c r="H31" s="9">
        <v>0</v>
      </c>
    </row>
    <row r="32" spans="2:8" x14ac:dyDescent="0.2">
      <c r="B32" s="150" t="s">
        <v>436</v>
      </c>
      <c r="C32" s="134">
        <v>8949862</v>
      </c>
      <c r="D32" s="134">
        <v>168832</v>
      </c>
      <c r="E32" s="134">
        <v>9118694</v>
      </c>
      <c r="F32" s="134">
        <v>8919059</v>
      </c>
      <c r="G32" s="134">
        <v>8764817</v>
      </c>
      <c r="H32" s="134">
        <v>199635</v>
      </c>
    </row>
    <row r="33" spans="2:8" ht="13.5" thickBot="1" x14ac:dyDescent="0.25">
      <c r="B33" s="149"/>
      <c r="C33" s="148"/>
      <c r="D33" s="147"/>
      <c r="E33" s="147"/>
      <c r="F33" s="147"/>
      <c r="G33" s="147"/>
      <c r="H33" s="14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2016-12-20T19:33:34Z</cp:lastPrinted>
  <dcterms:created xsi:type="dcterms:W3CDTF">2016-10-11T18:36:49Z</dcterms:created>
  <dcterms:modified xsi:type="dcterms:W3CDTF">2022-01-21T16:27:08Z</dcterms:modified>
</cp:coreProperties>
</file>