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UPTRP\"/>
    </mc:Choice>
  </mc:AlternateContent>
  <xr:revisionPtr revIDLastSave="0" documentId="10_ncr:8100000_{D363CFDB-450C-4A5F-A174-9EBA455CB8E2}" xr6:coauthVersionLast="32" xr6:coauthVersionMax="32" xr10:uidLastSave="{00000000-0000-0000-0000-000000000000}"/>
  <bookViews>
    <workbookView xWindow="0" yWindow="0" windowWidth="28800" windowHeight="1233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2'!$B$1:$J$43</definedName>
    <definedName name="_xlnm.Print_Area" localSheetId="2">'FORMATO 3'!$A$1:$K$29</definedName>
    <definedName name="_xlnm.Print_Area" localSheetId="3">'FORMATO 4'!$A$1:$D$86</definedName>
    <definedName name="_xlnm.Print_Area" localSheetId="4">'FORMATO 5'!$A$1:$G$70</definedName>
    <definedName name="_xlnm.Print_Area" localSheetId="5">'FORMATO 6A'!$A$1:$H$84</definedName>
    <definedName name="_xlnm.Print_Area" localSheetId="6">'FORMATO 6B'!$A$1:$G$14</definedName>
    <definedName name="_xlnm.Print_Area" localSheetId="7">'FORMATO 6C'!$A$1:$H$77</definedName>
    <definedName name="_xlnm.Print_Area" localSheetId="8">'FORMATO 6D'!$A$1:$G$32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4" l="1"/>
  <c r="C10" i="12"/>
  <c r="G38" i="10"/>
  <c r="F38" i="10"/>
  <c r="E38" i="10"/>
  <c r="E29" i="10" s="1"/>
  <c r="D29" i="10"/>
  <c r="C29" i="10"/>
  <c r="G30" i="10"/>
  <c r="F30" i="10"/>
  <c r="G20" i="10"/>
  <c r="F20" i="10"/>
  <c r="H38" i="10"/>
  <c r="D38" i="10"/>
  <c r="G36" i="10"/>
  <c r="F36" i="10"/>
  <c r="H36" i="10" s="1"/>
  <c r="E36" i="10"/>
  <c r="D36" i="10"/>
  <c r="G35" i="10"/>
  <c r="F35" i="10"/>
  <c r="E35" i="10"/>
  <c r="D35" i="10"/>
  <c r="G34" i="10"/>
  <c r="F34" i="10"/>
  <c r="H34" i="10" s="1"/>
  <c r="E34" i="10"/>
  <c r="D34" i="10"/>
  <c r="C34" i="10"/>
  <c r="G33" i="10"/>
  <c r="F33" i="10"/>
  <c r="E33" i="10"/>
  <c r="D33" i="10"/>
  <c r="G32" i="10"/>
  <c r="F32" i="10"/>
  <c r="E32" i="10"/>
  <c r="D32" i="10"/>
  <c r="C32" i="10"/>
  <c r="D31" i="10"/>
  <c r="E30" i="10"/>
  <c r="D30" i="10"/>
  <c r="H20" i="10"/>
  <c r="E20" i="10"/>
  <c r="D20" i="10"/>
  <c r="G25" i="10"/>
  <c r="F25" i="10"/>
  <c r="E25" i="10"/>
  <c r="D25" i="10"/>
  <c r="H39" i="10"/>
  <c r="H37" i="10"/>
  <c r="H35" i="10"/>
  <c r="H33" i="10"/>
  <c r="H32" i="10"/>
  <c r="H31" i="10"/>
  <c r="H30" i="10"/>
  <c r="H28" i="10"/>
  <c r="H27" i="10"/>
  <c r="H26" i="10"/>
  <c r="H25" i="10"/>
  <c r="H24" i="10"/>
  <c r="H23" i="10"/>
  <c r="H22" i="10"/>
  <c r="H21" i="10"/>
  <c r="H18" i="10"/>
  <c r="H17" i="10"/>
  <c r="H16" i="10"/>
  <c r="H15" i="10"/>
  <c r="H14" i="10"/>
  <c r="H13" i="10"/>
  <c r="H12" i="10"/>
  <c r="B83" i="6"/>
  <c r="B84" i="6"/>
  <c r="B66" i="6"/>
  <c r="B65" i="6"/>
  <c r="B10" i="6"/>
  <c r="H21" i="3"/>
  <c r="F44" i="1"/>
  <c r="G23" i="16" l="1"/>
  <c r="C21" i="16"/>
  <c r="E21" i="16"/>
  <c r="B21" i="16"/>
  <c r="G61" i="8"/>
  <c r="C79" i="6"/>
  <c r="D79" i="6"/>
  <c r="B79" i="6"/>
  <c r="C73" i="6"/>
  <c r="C83" i="6" s="1"/>
  <c r="C84" i="6" s="1"/>
  <c r="D73" i="6"/>
  <c r="B73" i="6"/>
  <c r="D61" i="6"/>
  <c r="C61" i="6"/>
  <c r="D56" i="6"/>
  <c r="C56" i="6"/>
  <c r="G39" i="8"/>
  <c r="B56" i="6"/>
  <c r="B15" i="6"/>
  <c r="D83" i="6" l="1"/>
  <c r="D84" i="6" s="1"/>
  <c r="D21" i="16"/>
  <c r="G21" i="16"/>
  <c r="C15" i="6"/>
  <c r="G44" i="1"/>
  <c r="G11" i="12" l="1"/>
  <c r="G10" i="12" s="1"/>
  <c r="B10" i="12"/>
  <c r="B12" i="12"/>
  <c r="C12" i="12"/>
  <c r="D12" i="12"/>
  <c r="E12" i="12"/>
  <c r="F12" i="12"/>
  <c r="G49" i="10" l="1"/>
  <c r="H53" i="10"/>
  <c r="H51" i="10"/>
  <c r="H50" i="10"/>
  <c r="D11" i="10"/>
  <c r="C11" i="10"/>
  <c r="H49" i="10" l="1"/>
  <c r="G16" i="8"/>
  <c r="G14" i="8"/>
  <c r="C70" i="8" l="1"/>
  <c r="D70" i="8"/>
  <c r="B33" i="1"/>
  <c r="B27" i="1"/>
  <c r="C27" i="1"/>
  <c r="C19" i="1"/>
  <c r="F33" i="1"/>
  <c r="F29" i="1"/>
  <c r="D10" i="12" l="1"/>
  <c r="E10" i="12"/>
  <c r="F10" i="12"/>
  <c r="H61" i="10" l="1"/>
  <c r="H60" i="10"/>
  <c r="D19" i="10"/>
  <c r="E19" i="10"/>
  <c r="F72" i="1" l="1"/>
  <c r="G66" i="1"/>
  <c r="F66" i="1"/>
  <c r="G62" i="1"/>
  <c r="F62" i="1"/>
  <c r="F58" i="1"/>
  <c r="F40" i="1"/>
  <c r="F25" i="1"/>
  <c r="F21" i="1"/>
  <c r="C60" i="1"/>
  <c r="B60" i="1"/>
  <c r="C43" i="1"/>
  <c r="B43" i="1"/>
  <c r="C40" i="1"/>
  <c r="B40" i="1"/>
  <c r="C33" i="1"/>
  <c r="C11" i="1"/>
  <c r="F75" i="1" l="1"/>
  <c r="C48" i="1"/>
  <c r="C61" i="1" s="1"/>
  <c r="B48" i="1"/>
  <c r="B61" i="1" s="1"/>
  <c r="F48" i="1"/>
  <c r="F59" i="1" s="1"/>
  <c r="F76" i="1" s="1"/>
  <c r="D14" i="12"/>
  <c r="F14" i="12"/>
  <c r="G12" i="12"/>
  <c r="G14" i="12" s="1"/>
  <c r="B14" i="12"/>
  <c r="C14" i="12"/>
  <c r="E14" i="12" l="1"/>
  <c r="D59" i="10"/>
  <c r="E59" i="10"/>
  <c r="F59" i="10"/>
  <c r="G59" i="10"/>
  <c r="C59" i="10"/>
  <c r="D49" i="10"/>
  <c r="D10" i="10" s="1"/>
  <c r="E49" i="10"/>
  <c r="F49" i="10"/>
  <c r="F19" i="10"/>
  <c r="H19" i="10" s="1"/>
  <c r="G19" i="10"/>
  <c r="C49" i="10"/>
  <c r="C19" i="10"/>
  <c r="B70" i="8"/>
  <c r="H11" i="10" l="1"/>
  <c r="D21" i="3"/>
  <c r="G40" i="1"/>
  <c r="G11" i="1"/>
  <c r="F29" i="10" l="1"/>
  <c r="B19" i="6" l="1"/>
  <c r="D15" i="6"/>
  <c r="C19" i="6"/>
  <c r="G17" i="8" l="1"/>
  <c r="G13" i="8"/>
  <c r="D19" i="6" l="1"/>
  <c r="D18" i="8" l="1"/>
  <c r="G18" i="8" s="1"/>
  <c r="D17" i="8"/>
  <c r="D63" i="6"/>
  <c r="H59" i="10"/>
  <c r="G57" i="8" l="1"/>
  <c r="H47" i="14"/>
  <c r="H45" i="14"/>
  <c r="H75" i="10"/>
  <c r="H72" i="10"/>
  <c r="H72" i="14" l="1"/>
  <c r="G72" i="14"/>
  <c r="F72" i="14"/>
  <c r="E72" i="14"/>
  <c r="D72" i="14"/>
  <c r="C72" i="14"/>
  <c r="H62" i="14"/>
  <c r="G62" i="14"/>
  <c r="F62" i="14"/>
  <c r="E62" i="14"/>
  <c r="D62" i="14"/>
  <c r="C62" i="14"/>
  <c r="H54" i="14"/>
  <c r="H44" i="14" s="1"/>
  <c r="G54" i="14"/>
  <c r="G44" i="14" s="1"/>
  <c r="F54" i="14"/>
  <c r="F44" i="14" s="1"/>
  <c r="E54" i="14"/>
  <c r="E44" i="14" s="1"/>
  <c r="D44" i="14"/>
  <c r="C54" i="14"/>
  <c r="C44" i="14" s="1"/>
  <c r="G45" i="14"/>
  <c r="F45" i="14"/>
  <c r="D45" i="14"/>
  <c r="C45" i="14"/>
  <c r="H39" i="14"/>
  <c r="G39" i="14"/>
  <c r="F39" i="14"/>
  <c r="E39" i="14"/>
  <c r="D39" i="14"/>
  <c r="C39" i="14"/>
  <c r="G70" i="8"/>
  <c r="F70" i="8"/>
  <c r="E70" i="8"/>
  <c r="G64" i="8"/>
  <c r="F64" i="8"/>
  <c r="E64" i="8"/>
  <c r="D64" i="8"/>
  <c r="C64" i="8"/>
  <c r="B64" i="8"/>
  <c r="G58" i="8"/>
  <c r="F58" i="8"/>
  <c r="E58" i="8"/>
  <c r="D58" i="8"/>
  <c r="C58" i="8"/>
  <c r="B58" i="8"/>
  <c r="F53" i="8"/>
  <c r="E53" i="8"/>
  <c r="D53" i="8"/>
  <c r="C53" i="8"/>
  <c r="G53" i="8" s="1"/>
  <c r="B53" i="8"/>
  <c r="G44" i="8"/>
  <c r="F44" i="8"/>
  <c r="E44" i="8"/>
  <c r="D44" i="8"/>
  <c r="C44" i="8"/>
  <c r="B44" i="8"/>
  <c r="D57" i="6"/>
  <c r="C57" i="6"/>
  <c r="B57" i="6"/>
  <c r="D45" i="6"/>
  <c r="C45" i="6"/>
  <c r="B45" i="6"/>
  <c r="D41" i="6"/>
  <c r="C41" i="6"/>
  <c r="B41" i="6"/>
  <c r="G72" i="1"/>
  <c r="G58" i="1"/>
  <c r="B63" i="8" l="1"/>
  <c r="G75" i="1"/>
  <c r="B49" i="6"/>
  <c r="F63" i="8"/>
  <c r="E63" i="8"/>
  <c r="D63" i="8"/>
  <c r="G63" i="8"/>
  <c r="C63" i="8"/>
  <c r="C49" i="6"/>
  <c r="D49" i="6"/>
  <c r="D39" i="10" l="1"/>
  <c r="E39" i="10"/>
  <c r="F39" i="10"/>
  <c r="G39" i="10"/>
  <c r="G29" i="10" s="1"/>
  <c r="G38" i="8" l="1"/>
  <c r="G41" i="8" s="1"/>
  <c r="G66" i="8" s="1"/>
  <c r="F38" i="8"/>
  <c r="E38" i="8"/>
  <c r="E41" i="8" s="1"/>
  <c r="E66" i="8" s="1"/>
  <c r="D38" i="8"/>
  <c r="D41" i="8" s="1"/>
  <c r="D66" i="8" s="1"/>
  <c r="C38" i="8"/>
  <c r="C41" i="8" s="1"/>
  <c r="C66" i="8" s="1"/>
  <c r="B38" i="8"/>
  <c r="B41" i="8" l="1"/>
  <c r="B66" i="8" s="1"/>
  <c r="F41" i="8"/>
  <c r="F66" i="8" s="1"/>
  <c r="D10" i="16"/>
  <c r="H29" i="14"/>
  <c r="G29" i="14"/>
  <c r="F29" i="14"/>
  <c r="E29" i="14"/>
  <c r="D29" i="14"/>
  <c r="C29" i="14"/>
  <c r="H21" i="14"/>
  <c r="H11" i="14" s="1"/>
  <c r="H77" i="14" s="1"/>
  <c r="G21" i="14"/>
  <c r="G11" i="14" s="1"/>
  <c r="G77" i="14" s="1"/>
  <c r="F21" i="14"/>
  <c r="F11" i="14" s="1"/>
  <c r="F77" i="14" s="1"/>
  <c r="E21" i="14"/>
  <c r="E11" i="14" s="1"/>
  <c r="E77" i="14" s="1"/>
  <c r="D21" i="14"/>
  <c r="D11" i="14" s="1"/>
  <c r="D77" i="14" s="1"/>
  <c r="C21" i="14"/>
  <c r="C11" i="14" s="1"/>
  <c r="C77" i="14" s="1"/>
  <c r="H29" i="10"/>
  <c r="H76" i="10"/>
  <c r="G76" i="10"/>
  <c r="F76" i="10"/>
  <c r="E76" i="10"/>
  <c r="D76" i="10"/>
  <c r="C76" i="10"/>
  <c r="G72" i="10"/>
  <c r="F72" i="10"/>
  <c r="D72" i="10"/>
  <c r="C72" i="10"/>
  <c r="H63" i="10"/>
  <c r="G63" i="10"/>
  <c r="F63" i="10"/>
  <c r="E63" i="10"/>
  <c r="D63" i="10"/>
  <c r="C63" i="10"/>
  <c r="F10" i="16"/>
  <c r="C10" i="16"/>
  <c r="B10" i="16"/>
  <c r="G32" i="8"/>
  <c r="F32" i="8"/>
  <c r="E32" i="8"/>
  <c r="D32" i="8"/>
  <c r="C32" i="8"/>
  <c r="B32" i="8"/>
  <c r="D31" i="6"/>
  <c r="C31" i="6"/>
  <c r="B31" i="6"/>
  <c r="D10" i="6"/>
  <c r="D24" i="6" s="1"/>
  <c r="D25" i="6" s="1"/>
  <c r="D26" i="6" s="1"/>
  <c r="C10" i="6"/>
  <c r="C24" i="6" s="1"/>
  <c r="C25" i="6" s="1"/>
  <c r="C26" i="6" s="1"/>
  <c r="J12" i="3"/>
  <c r="I12" i="3"/>
  <c r="G12" i="3"/>
  <c r="F12" i="3"/>
  <c r="J16" i="3"/>
  <c r="I16" i="3"/>
  <c r="G16" i="3"/>
  <c r="F16" i="3"/>
  <c r="G33" i="1"/>
  <c r="G29" i="1"/>
  <c r="G25" i="1"/>
  <c r="G21" i="1"/>
  <c r="F10" i="10" l="1"/>
  <c r="F84" i="10" s="1"/>
  <c r="E10" i="10"/>
  <c r="C35" i="6"/>
  <c r="C65" i="6"/>
  <c r="C66" i="6" s="1"/>
  <c r="G10" i="10"/>
  <c r="G84" i="10" s="1"/>
  <c r="C10" i="10"/>
  <c r="C84" i="10" s="1"/>
  <c r="D65" i="6"/>
  <c r="D66" i="6" s="1"/>
  <c r="D35" i="6"/>
  <c r="D84" i="10"/>
  <c r="G48" i="1"/>
  <c r="G59" i="1" s="1"/>
  <c r="G76" i="1" s="1"/>
  <c r="F11" i="3"/>
  <c r="F21" i="3" s="1"/>
  <c r="I11" i="3"/>
  <c r="I21" i="3" s="1"/>
  <c r="J11" i="3"/>
  <c r="J21" i="3" s="1"/>
  <c r="E21" i="3"/>
  <c r="G11" i="3"/>
  <c r="G21" i="3" s="1"/>
  <c r="B32" i="16"/>
  <c r="C32" i="16"/>
  <c r="D32" i="16"/>
  <c r="H10" i="10" l="1"/>
  <c r="E10" i="16"/>
  <c r="E32" i="16" s="1"/>
  <c r="G11" i="16"/>
  <c r="G12" i="14" l="1"/>
  <c r="D12" i="14"/>
  <c r="C12" i="14"/>
  <c r="F12" i="14" l="1"/>
  <c r="E84" i="10" l="1"/>
  <c r="G10" i="16" l="1"/>
  <c r="G32" i="16" s="1"/>
  <c r="H84" i="10" l="1"/>
  <c r="E12" i="14" l="1"/>
  <c r="H12" i="14" l="1"/>
  <c r="F21" i="16"/>
  <c r="F32" i="16" s="1"/>
</calcChain>
</file>

<file path=xl/sharedStrings.xml><?xml version="1.0" encoding="utf-8"?>
<sst xmlns="http://schemas.openxmlformats.org/spreadsheetml/2006/main" count="645" uniqueCount="498">
  <si>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</si>
  <si>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</si>
  <si>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</si>
  <si>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</si>
  <si>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</si>
  <si>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</si>
  <si>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</si>
  <si>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</si>
  <si>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</si>
  <si>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</si>
  <si>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</si>
  <si>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</si>
  <si>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</si>
  <si>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</si>
  <si>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</si>
  <si>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</si>
  <si>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</si>
  <si>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</si>
  <si>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</si>
  <si>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</si>
  <si>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</si>
  <si>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</si>
  <si>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</si>
  <si>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</si>
  <si>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</si>
  <si>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</si>
  <si>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</si>
  <si>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</si>
  <si>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</si>
  <si>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</si>
  <si>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</si>
  <si>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</si>
  <si>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</si>
  <si>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</si>
  <si>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</si>
  <si>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</si>
  <si>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</si>
  <si>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</si>
  <si>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</si>
  <si>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</si>
  <si>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</si>
  <si>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</si>
  <si>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</si>
  <si>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</si>
  <si>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</si>
  <si>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</si>
  <si>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</si>
  <si>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</si>
  <si>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</si>
  <si>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</si>
  <si>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</si>
  <si>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</si>
  <si>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</si>
  <si>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</si>
  <si>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</si>
  <si>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</si>
  <si>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</si>
  <si>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</si>
  <si>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</si>
  <si>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</si>
  <si>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</si>
  <si>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</si>
  <si>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</si>
  <si>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</si>
  <si>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</si>
  <si>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</si>
  <si>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</si>
  <si>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</si>
  <si>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</si>
  <si>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</si>
  <si>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</si>
  <si>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</si>
  <si>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</si>
  <si>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</si>
  <si>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</si>
  <si>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</si>
  <si>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</si>
  <si>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</si>
  <si>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</si>
  <si>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</si>
  <si>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</si>
  <si>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</si>
  <si>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</si>
  <si>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</si>
  <si>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</si>
  <si>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</si>
  <si>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</si>
  <si>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</si>
  <si>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</si>
  <si>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</si>
  <si>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</si>
  <si>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</si>
  <si>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</si>
  <si>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</si>
  <si>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</si>
  <si>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</si>
  <si>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</si>
  <si>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</si>
  <si>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</si>
  <si>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</si>
  <si>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</si>
  <si>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</si>
  <si>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</si>
  <si>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</si>
  <si>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</si>
  <si>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</si>
  <si>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</si>
  <si>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</si>
  <si>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</si>
  <si>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</si>
  <si>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</si>
  <si>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</si>
  <si>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</si>
  <si>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</si>
  <si>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</si>
  <si>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</si>
  <si>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</si>
  <si>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</si>
  <si>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</si>
  <si>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</si>
  <si>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</si>
  <si>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</si>
  <si>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</si>
  <si>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</si>
  <si>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</si>
  <si>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</si>
  <si>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</si>
  <si>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</si>
  <si>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</si>
  <si>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</si>
  <si>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</si>
  <si>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</si>
  <si>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</si>
  <si>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</si>
  <si>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</si>
  <si>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</si>
  <si>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</si>
  <si>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</si>
  <si>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</si>
  <si>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</si>
  <si>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</si>
  <si>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</si>
  <si>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</si>
  <si>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</si>
  <si>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</si>
  <si>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</si>
  <si>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</si>
  <si>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</si>
  <si>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</si>
  <si>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</si>
  <si>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</si>
  <si>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</si>
  <si>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</si>
  <si>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</si>
  <si>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</si>
  <si>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</si>
  <si>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</si>
  <si>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</si>
  <si>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</si>
  <si>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</si>
  <si>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</si>
  <si>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</si>
  <si>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</si>
  <si>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</si>
  <si>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</si>
  <si>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</si>
  <si>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</si>
  <si>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</si>
  <si>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</si>
  <si>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</si>
  <si>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</si>
  <si>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</si>
  <si>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</si>
  <si>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</si>
  <si>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</si>
  <si>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</si>
  <si>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</si>
  <si>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</si>
  <si>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</si>
  <si>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</si>
  <si>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</si>
  <si>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</si>
  <si>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</si>
  <si>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</si>
  <si>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</si>
  <si>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</si>
  <si>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</si>
  <si>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</si>
  <si>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</si>
  <si>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</si>
  <si>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</si>
  <si>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</si>
  <si>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</si>
  <si>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</si>
  <si>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</si>
  <si>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</si>
  <si>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</si>
  <si>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</si>
  <si>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</si>
  <si>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</si>
  <si>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</si>
  <si>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</si>
  <si>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</si>
  <si>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</si>
  <si>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</si>
  <si>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</si>
  <si>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</si>
  <si>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</si>
  <si>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</si>
  <si>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</si>
  <si>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</si>
  <si>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</si>
  <si>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</si>
  <si>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</si>
  <si>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</si>
  <si>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</si>
  <si>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</si>
  <si>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</si>
  <si>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</si>
  <si>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</si>
  <si>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</si>
  <si>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</si>
  <si>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</si>
  <si>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</si>
  <si>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</si>
  <si>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</si>
  <si>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</si>
  <si>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</si>
  <si>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</si>
  <si>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</si>
  <si>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</si>
  <si>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</si>
  <si>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</si>
  <si>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</si>
  <si>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</si>
  <si>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</si>
  <si>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</si>
  <si>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</si>
  <si>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</si>
  <si>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</si>
  <si>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</si>
  <si>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</si>
  <si>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</si>
  <si>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</si>
  <si>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</si>
  <si>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</si>
  <si>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</si>
  <si>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</si>
  <si>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</si>
  <si>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</si>
  <si>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</si>
  <si>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</si>
  <si>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</si>
  <si>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</si>
  <si>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</si>
  <si>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</si>
  <si>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</si>
  <si>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</si>
  <si>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</si>
  <si>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</si>
  <si>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</si>
  <si>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</si>
  <si>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</si>
  <si>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</si>
  <si>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</si>
  <si>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</si>
  <si>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</si>
  <si>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</si>
  <si>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</si>
  <si>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</si>
  <si>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</si>
  <si>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</si>
  <si>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</si>
  <si>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</si>
  <si>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</si>
  <si>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</si>
  <si>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</si>
  <si>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</si>
  <si>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</si>
  <si>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</si>
  <si>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</si>
  <si>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</si>
  <si>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</si>
  <si>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</si>
  <si>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</si>
  <si>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</si>
  <si>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</si>
  <si>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</si>
  <si>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</si>
  <si>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</si>
  <si>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</si>
  <si>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</si>
  <si>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</si>
  <si>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</si>
  <si>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</si>
  <si>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</si>
  <si>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</si>
  <si>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</si>
  <si>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</si>
  <si>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</si>
  <si>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</si>
  <si>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</si>
  <si>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</si>
  <si>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</si>
  <si>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</si>
  <si>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</si>
  <si>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</si>
  <si>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</si>
  <si>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</si>
  <si>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</si>
  <si>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</si>
  <si>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</si>
  <si>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</si>
  <si>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</si>
  <si>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</si>
  <si>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</si>
  <si>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</si>
  <si>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</si>
  <si>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</si>
  <si>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</si>
  <si>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</si>
  <si>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</si>
  <si>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</si>
  <si>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</si>
  <si>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</si>
  <si>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</si>
  <si>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</si>
  <si>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</si>
  <si>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</si>
  <si>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</si>
  <si>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</si>
  <si>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</si>
  <si>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</si>
  <si>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</si>
  <si>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</si>
  <si>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</si>
  <si>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</si>
  <si>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</si>
  <si>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</si>
  <si>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</si>
  <si>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</si>
  <si>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</si>
  <si>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</si>
  <si>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</si>
  <si>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</si>
  <si>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</si>
  <si>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</si>
  <si>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</si>
  <si>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</si>
  <si>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</si>
  <si>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</si>
  <si>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</si>
  <si>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</si>
  <si>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</si>
  <si>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</si>
  <si>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</si>
  <si>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</si>
  <si>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</si>
  <si>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</si>
  <si>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</si>
  <si>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</si>
  <si>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</si>
  <si>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</si>
  <si>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</si>
  <si>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</si>
  <si>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</si>
  <si>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</si>
  <si>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</si>
  <si>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</si>
  <si>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</si>
  <si>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</si>
  <si>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</si>
  <si>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</si>
  <si>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</si>
  <si>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</si>
  <si>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</si>
  <si>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</si>
  <si>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</si>
  <si>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</si>
  <si>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</si>
  <si>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</si>
  <si>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</si>
  <si>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</si>
  <si>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</si>
  <si>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</si>
  <si>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</si>
  <si>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</si>
  <si>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</si>
  <si>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</si>
  <si>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</si>
  <si>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</si>
  <si>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</si>
  <si>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</si>
  <si>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</si>
  <si>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</si>
  <si>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I. Balance Presupuestario (I = A -B + C)</t>
  </si>
  <si>
    <t xml:space="preserve"> 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</si>
  <si>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</si>
  <si>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</si>
  <si>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</si>
  <si>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</si>
  <si>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</si>
  <si>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</si>
  <si>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</si>
  <si>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</si>
  <si>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</si>
  <si>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</si>
  <si>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</si>
  <si>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</si>
  <si>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</si>
  <si>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</si>
  <si>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</si>
  <si>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</si>
  <si>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</si>
  <si>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</si>
  <si>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</si>
  <si>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</si>
  <si>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</si>
  <si>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</si>
  <si>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</si>
  <si>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</si>
  <si>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</si>
  <si>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</si>
  <si>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</si>
  <si>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</si>
  <si>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</si>
  <si>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</si>
  <si>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</si>
  <si>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</si>
  <si>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</si>
  <si>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</si>
  <si>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</si>
  <si>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</si>
  <si>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</si>
  <si>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</si>
  <si>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</si>
  <si>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</si>
  <si>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</si>
  <si>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</si>
  <si>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</si>
  <si>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</si>
  <si>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</si>
  <si>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</si>
  <si>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</si>
  <si>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</si>
  <si>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</si>
  <si>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</si>
  <si>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</si>
  <si>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</si>
  <si>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</si>
  <si>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</si>
  <si>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</si>
  <si>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</si>
  <si>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</si>
  <si>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</si>
  <si>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31 de diciembre de 2020</t>
  </si>
  <si>
    <t>Saldo al 31 de diciembre de 2020</t>
  </si>
  <si>
    <t>Pago de comisiones y demas costos asociados durante el periodo (j)</t>
  </si>
  <si>
    <t>Otros Pasivos</t>
  </si>
  <si>
    <t>de 2021 (l)</t>
  </si>
  <si>
    <t>2021 (m = g l)</t>
  </si>
  <si>
    <t>Balance Presupuestario LDF (F4)</t>
  </si>
  <si>
    <t xml:space="preserve">inversión al 30 de </t>
  </si>
  <si>
    <t>septiembre 2021 (k)</t>
  </si>
  <si>
    <t>30 de septiembre</t>
  </si>
  <si>
    <t>de septiembre de</t>
  </si>
  <si>
    <t>Universidad Politécnica de Tlaxcala Región Poniente</t>
  </si>
  <si>
    <t>Sector Paraestatal</t>
  </si>
  <si>
    <t>Secretaria Administrativa</t>
  </si>
  <si>
    <t>VII. Balance Presupuestario de Recursos Etiquetados (VII = A2 + A3.2-B2 + C2)</t>
  </si>
  <si>
    <t>VIII. Balance Presupuestario de Recursos Etiquetados sin Financiamiento Neto (VIII= VII-A3.2)</t>
  </si>
  <si>
    <t>a) APP 1</t>
  </si>
  <si>
    <t>b) APP 2</t>
  </si>
  <si>
    <t>c) APP 3</t>
  </si>
  <si>
    <t>d) APP XX</t>
  </si>
  <si>
    <t>a) Otro Instrumento 1</t>
  </si>
  <si>
    <t>b) Otro Instrumento 2</t>
  </si>
  <si>
    <t>c) Otro Instrumento 3</t>
  </si>
  <si>
    <t>d) Otro Instrumento XX</t>
  </si>
  <si>
    <t>C. Deuda Contingente XX</t>
  </si>
  <si>
    <t>B. Deuda Contingente 2</t>
  </si>
  <si>
    <t>A. Deuda Contingente 1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</si>
  <si>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</si>
  <si>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</si>
  <si>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</si>
  <si>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</si>
  <si>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</si>
  <si>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</si>
  <si>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</si>
  <si>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Al 31 de diciembre de 2021 y al 31 de diciembre de 2020</t>
  </si>
  <si>
    <t>31 de diciembre de 2021</t>
  </si>
  <si>
    <t>Del 1 de enero  al 31 de diciembre de 2021</t>
  </si>
  <si>
    <t>Del 1 de enero al  31 de diciembre de 2021 (b)</t>
  </si>
  <si>
    <t>Del 1 de enero al 31 de diciembre de 2021</t>
  </si>
  <si>
    <t>Del 1 de enero al 31 diciembre de 2021</t>
  </si>
  <si>
    <t>Del 1 de enero al 31 diciembre de 2021</t>
  </si>
  <si>
    <t>Del 1 de enero al 31 de diciermbre de 2021</t>
  </si>
  <si>
    <t>Del 1 de enero Al 31 de diciembre de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</si>
</sst>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53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0" fillId="0" borderId="0" xfId="0" applyNumberFormat="1"/>
    <xf numFmtId="4" fontId="3" fillId="2" borderId="0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0" fillId="0" borderId="0" xfId="0"/>
    <xf numFmtId="0" fontId="4" fillId="2" borderId="13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0" xfId="0" applyFont="1"/>
    <xf numFmtId="0" fontId="3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22" xfId="0" applyFont="1" applyFill="1" applyBorder="1" applyAlignment="1">
      <alignment horizontal="left" vertical="center"/>
    </xf>
    <xf numFmtId="0" fontId="0" fillId="3" borderId="0" xfId="0" applyFill="1"/>
    <xf numFmtId="0" fontId="7" fillId="0" borderId="0" xfId="0" applyFont="1"/>
    <xf numFmtId="0" fontId="3" fillId="2" borderId="0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left" vertical="center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3" fontId="6" fillId="0" borderId="13" xfId="0" applyNumberFormat="1" applyFont="1" applyBorder="1" applyAlignment="1">
      <alignment horizontal="justify" vertical="center" wrapText="1"/>
    </xf>
    <xf numFmtId="3" fontId="6" fillId="0" borderId="15" xfId="0" applyNumberFormat="1" applyFont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vertical="center" shrinkToFit="1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top" shrinkToFit="1"/>
    </xf>
    <xf numFmtId="3" fontId="6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2" borderId="29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left" vertical="center" wrapText="1"/>
    </xf>
    <xf numFmtId="3" fontId="5" fillId="2" borderId="28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horizontal="justify" vertical="center" wrapText="1"/>
    </xf>
    <xf numFmtId="3" fontId="6" fillId="0" borderId="14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3" fillId="2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3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top" shrinkToFit="1"/>
    </xf>
    <xf numFmtId="3" fontId="7" fillId="3" borderId="13" xfId="0" applyNumberFormat="1" applyFont="1" applyFill="1" applyBorder="1" applyAlignment="1">
      <alignment horizontal="right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justify" vertical="center" wrapText="1"/>
    </xf>
    <xf numFmtId="3" fontId="7" fillId="0" borderId="0" xfId="0" applyNumberFormat="1" applyFont="1"/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3" fillId="2" borderId="0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top" shrinkToFit="1"/>
    </xf>
    <xf numFmtId="3" fontId="7" fillId="3" borderId="13" xfId="1" applyNumberFormat="1" applyFont="1" applyFill="1" applyBorder="1" applyAlignment="1">
      <alignment horizontal="right" vertical="top"/>
    </xf>
    <xf numFmtId="3" fontId="7" fillId="3" borderId="13" xfId="1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3" fontId="3" fillId="3" borderId="13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3" fontId="7" fillId="2" borderId="16" xfId="0" applyNumberFormat="1" applyFont="1" applyFill="1" applyBorder="1"/>
    <xf numFmtId="3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/>
    <xf numFmtId="3" fontId="3" fillId="2" borderId="20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4" fillId="2" borderId="34" xfId="0" applyNumberFormat="1" applyFont="1" applyFill="1" applyBorder="1" applyAlignment="1">
      <alignment horizontal="right" vertical="center"/>
    </xf>
    <xf numFmtId="3" fontId="4" fillId="2" borderId="35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/>
    </xf>
    <xf numFmtId="3" fontId="0" fillId="0" borderId="0" xfId="0" applyNumberFormat="1"/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 wrapText="1"/>
    </xf>
    <xf numFmtId="164" fontId="16" fillId="5" borderId="15" xfId="3" applyNumberFormat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 applyAlignment="1">
      <alignment vertical="center"/>
    </xf>
    <xf numFmtId="164" fontId="16" fillId="5" borderId="13" xfId="3" applyNumberFormat="1" applyFont="1" applyFill="1" applyBorder="1" applyAlignment="1" applyProtection="1">
      <alignment horizontal="right"/>
      <protection locked="0"/>
    </xf>
    <xf numFmtId="164" fontId="16" fillId="5" borderId="13" xfId="3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9" fontId="7" fillId="0" borderId="0" xfId="5" applyFont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3" fontId="7" fillId="3" borderId="15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justify" vertical="center" wrapText="1"/>
    </xf>
    <xf numFmtId="3" fontId="3" fillId="2" borderId="38" xfId="0" applyNumberFormat="1" applyFont="1" applyFill="1" applyBorder="1" applyAlignment="1">
      <alignment horizontal="justify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 wrapText="1"/>
    </xf>
    <xf numFmtId="3" fontId="11" fillId="4" borderId="33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justify" vertical="center" wrapText="1"/>
    </xf>
    <xf numFmtId="3" fontId="11" fillId="4" borderId="0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9" fillId="4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9" fillId="4" borderId="0" xfId="0" applyNumberFormat="1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4" borderId="36" xfId="0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6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9" xfId="4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833C0C"/>
      <color rgb="FF833C39"/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zoomScale="106" zoomScaleNormal="106" workbookViewId="0">
      <selection activeCell="G76" sqref="G76"/>
    </sheetView>
  </sheetViews>
  <sheetFormatPr baseColWidth="10" defaultRowHeight="15" x14ac:dyDescent="0.25"/>
  <cols>
    <col min="1" max="1" width="50" style="20" customWidth="1"/>
    <col min="2" max="2" width="11.85546875" style="75" customWidth="1"/>
    <col min="3" max="3" width="12.5703125" style="75" customWidth="1"/>
    <col min="4" max="4" width="3.85546875" style="75" customWidth="1"/>
    <col min="5" max="5" width="47.5703125" style="75" customWidth="1"/>
    <col min="6" max="7" width="12.5703125" style="75" customWidth="1"/>
    <col min="10" max="10" width="12.5703125" bestFit="1" customWidth="1"/>
  </cols>
  <sheetData>
    <row r="1" spans="1:10" x14ac:dyDescent="0.25">
      <c r="A1" s="180" t="s">
        <v>467</v>
      </c>
      <c r="B1" s="180"/>
      <c r="C1" s="180"/>
      <c r="D1" s="180"/>
      <c r="E1" s="180"/>
      <c r="F1" s="180"/>
      <c r="G1" s="180"/>
      <c r="H1" t="s">
        <v>396</v>
      </c>
    </row>
    <row r="2" spans="1:10" s="11" customFormat="1" x14ac:dyDescent="0.25">
      <c r="A2" s="180" t="s">
        <v>466</v>
      </c>
      <c r="B2" s="180"/>
      <c r="C2" s="180"/>
      <c r="D2" s="180"/>
      <c r="E2" s="180"/>
      <c r="F2" s="180"/>
      <c r="G2" s="180"/>
    </row>
    <row r="3" spans="1:10" ht="12.75" customHeight="1" x14ac:dyDescent="0.25">
      <c r="A3" s="180" t="s">
        <v>399</v>
      </c>
      <c r="B3" s="180"/>
      <c r="C3" s="180"/>
      <c r="D3" s="180"/>
      <c r="E3" s="180"/>
      <c r="F3" s="180"/>
      <c r="G3" s="180"/>
    </row>
    <row r="4" spans="1:10" x14ac:dyDescent="0.25">
      <c r="A4" s="180" t="s">
        <v>489</v>
      </c>
      <c r="B4" s="180"/>
      <c r="C4" s="180"/>
      <c r="D4" s="180"/>
      <c r="E4" s="180"/>
      <c r="F4" s="180"/>
      <c r="G4" s="180"/>
    </row>
    <row r="5" spans="1:10" ht="11.25" customHeight="1" x14ac:dyDescent="0.25">
      <c r="A5" s="181" t="s">
        <v>0</v>
      </c>
      <c r="B5" s="181"/>
      <c r="C5" s="181"/>
      <c r="D5" s="181"/>
      <c r="E5" s="181"/>
      <c r="F5" s="181"/>
      <c r="G5" s="181"/>
    </row>
    <row r="6" spans="1:10" ht="15" customHeight="1" x14ac:dyDescent="0.25">
      <c r="A6" s="184" t="s">
        <v>1</v>
      </c>
      <c r="B6" s="182" t="s">
        <v>490</v>
      </c>
      <c r="C6" s="182" t="s">
        <v>455</v>
      </c>
      <c r="D6" s="185"/>
      <c r="E6" s="186" t="s">
        <v>1</v>
      </c>
      <c r="F6" s="182" t="s">
        <v>490</v>
      </c>
      <c r="G6" s="182" t="s">
        <v>455</v>
      </c>
    </row>
    <row r="7" spans="1:10" x14ac:dyDescent="0.25">
      <c r="A7" s="184"/>
      <c r="B7" s="182"/>
      <c r="C7" s="182"/>
      <c r="D7" s="185"/>
      <c r="E7" s="186"/>
      <c r="F7" s="182"/>
      <c r="G7" s="182"/>
    </row>
    <row r="8" spans="1:10" ht="6" customHeight="1" x14ac:dyDescent="0.25">
      <c r="A8" s="184"/>
      <c r="B8" s="183"/>
      <c r="C8" s="183"/>
      <c r="D8" s="185"/>
      <c r="E8" s="186"/>
      <c r="F8" s="183"/>
      <c r="G8" s="183"/>
    </row>
    <row r="9" spans="1:10" ht="11.25" customHeight="1" x14ac:dyDescent="0.25">
      <c r="A9" s="13" t="s">
        <v>2</v>
      </c>
      <c r="B9" s="49"/>
      <c r="C9" s="49"/>
      <c r="D9" s="50"/>
      <c r="E9" s="51" t="s">
        <v>3</v>
      </c>
      <c r="F9" s="52"/>
      <c r="G9" s="53"/>
    </row>
    <row r="10" spans="1:10" ht="12.75" customHeight="1" x14ac:dyDescent="0.25">
      <c r="A10" s="13" t="s">
        <v>4</v>
      </c>
      <c r="B10" s="49"/>
      <c r="C10" s="49"/>
      <c r="D10" s="50"/>
      <c r="E10" s="51" t="s">
        <v>5</v>
      </c>
      <c r="F10" s="52"/>
      <c r="G10" s="53"/>
    </row>
    <row r="11" spans="1:10" ht="15" customHeight="1" x14ac:dyDescent="0.25">
      <c r="A11" s="14" t="s">
        <v>6</v>
      </c>
      <c r="B11" s="54">
        <v>561415</v>
      </c>
      <c r="C11" s="54">
        <f>SUM(C12:C18)</f>
        <v>13327769</v>
      </c>
      <c r="D11" s="50"/>
      <c r="E11" s="55" t="s">
        <v>7</v>
      </c>
      <c r="F11" s="56">
        <v>469069</v>
      </c>
      <c r="G11" s="56">
        <f>SUM(G12:G20)</f>
        <v>13514373</v>
      </c>
      <c r="J11" s="8"/>
    </row>
    <row r="12" spans="1:10" ht="13.5" customHeight="1" x14ac:dyDescent="0.25">
      <c r="A12" s="14" t="s">
        <v>8</v>
      </c>
      <c r="B12" s="57">
        <v>0</v>
      </c>
      <c r="C12" s="57">
        <v>0</v>
      </c>
      <c r="D12" s="50"/>
      <c r="E12" s="58" t="s">
        <v>9</v>
      </c>
      <c r="F12" s="59">
        <v>151009</v>
      </c>
      <c r="G12" s="59">
        <v>0</v>
      </c>
    </row>
    <row r="13" spans="1:10" x14ac:dyDescent="0.25">
      <c r="A13" s="14" t="s">
        <v>10</v>
      </c>
      <c r="B13" s="57">
        <v>554464</v>
      </c>
      <c r="C13" s="57">
        <v>13313153</v>
      </c>
      <c r="D13" s="50"/>
      <c r="E13" s="58" t="s">
        <v>11</v>
      </c>
      <c r="F13" s="59">
        <v>26752</v>
      </c>
      <c r="G13" s="59">
        <v>0</v>
      </c>
    </row>
    <row r="14" spans="1:10" ht="12.75" customHeight="1" x14ac:dyDescent="0.25">
      <c r="A14" s="14" t="s">
        <v>12</v>
      </c>
      <c r="B14" s="57">
        <v>0</v>
      </c>
      <c r="C14" s="57">
        <v>0</v>
      </c>
      <c r="D14" s="50"/>
      <c r="E14" s="55" t="s">
        <v>13</v>
      </c>
      <c r="F14" s="59">
        <v>0</v>
      </c>
      <c r="G14" s="59">
        <v>13037768</v>
      </c>
    </row>
    <row r="15" spans="1:10" ht="13.5" customHeight="1" x14ac:dyDescent="0.25">
      <c r="A15" s="14" t="s">
        <v>14</v>
      </c>
      <c r="B15" s="57">
        <v>0</v>
      </c>
      <c r="C15" s="57">
        <v>0</v>
      </c>
      <c r="D15" s="50"/>
      <c r="E15" s="55" t="s">
        <v>15</v>
      </c>
      <c r="F15" s="59">
        <v>0</v>
      </c>
      <c r="G15" s="59">
        <v>0</v>
      </c>
    </row>
    <row r="16" spans="1:10" ht="16.5" customHeight="1" x14ac:dyDescent="0.25">
      <c r="A16" s="14" t="s">
        <v>16</v>
      </c>
      <c r="B16" s="57">
        <v>0</v>
      </c>
      <c r="C16" s="57">
        <v>0</v>
      </c>
      <c r="D16" s="50"/>
      <c r="E16" s="55" t="s">
        <v>17</v>
      </c>
      <c r="F16" s="59">
        <v>0</v>
      </c>
      <c r="G16" s="59">
        <v>0</v>
      </c>
    </row>
    <row r="17" spans="1:9" ht="23.25" customHeight="1" x14ac:dyDescent="0.25">
      <c r="A17" s="14" t="s">
        <v>18</v>
      </c>
      <c r="B17" s="57">
        <v>0</v>
      </c>
      <c r="C17" s="57">
        <v>0</v>
      </c>
      <c r="D17" s="50"/>
      <c r="E17" s="55" t="s">
        <v>19</v>
      </c>
      <c r="F17" s="59">
        <v>0</v>
      </c>
      <c r="G17" s="59">
        <v>0</v>
      </c>
    </row>
    <row r="18" spans="1:9" x14ac:dyDescent="0.25">
      <c r="A18" s="14" t="s">
        <v>20</v>
      </c>
      <c r="B18" s="57">
        <v>6952</v>
      </c>
      <c r="C18" s="57">
        <v>14616</v>
      </c>
      <c r="D18" s="50"/>
      <c r="E18" s="55" t="s">
        <v>21</v>
      </c>
      <c r="F18" s="59">
        <v>291309</v>
      </c>
      <c r="G18" s="59">
        <v>476605</v>
      </c>
    </row>
    <row r="19" spans="1:9" ht="18" customHeight="1" x14ac:dyDescent="0.25">
      <c r="A19" s="14" t="s">
        <v>22</v>
      </c>
      <c r="B19" s="57">
        <v>33908</v>
      </c>
      <c r="C19" s="57">
        <f>SUM(C20:C26)</f>
        <v>79233</v>
      </c>
      <c r="D19" s="50"/>
      <c r="E19" s="55" t="s">
        <v>23</v>
      </c>
      <c r="F19" s="59">
        <v>0</v>
      </c>
      <c r="G19" s="59">
        <v>0</v>
      </c>
    </row>
    <row r="20" spans="1:9" x14ac:dyDescent="0.25">
      <c r="A20" s="14" t="s">
        <v>24</v>
      </c>
      <c r="B20" s="57">
        <v>0</v>
      </c>
      <c r="C20" s="57">
        <v>11</v>
      </c>
      <c r="D20" s="50"/>
      <c r="E20" s="55" t="s">
        <v>25</v>
      </c>
      <c r="F20" s="59">
        <v>0</v>
      </c>
      <c r="G20" s="59">
        <v>0</v>
      </c>
    </row>
    <row r="21" spans="1:9" ht="15" customHeight="1" x14ac:dyDescent="0.25">
      <c r="A21" s="14" t="s">
        <v>26</v>
      </c>
      <c r="B21" s="60">
        <v>0</v>
      </c>
      <c r="C21" s="60">
        <v>0</v>
      </c>
      <c r="D21" s="50"/>
      <c r="E21" s="55" t="s">
        <v>27</v>
      </c>
      <c r="F21" s="59">
        <f>SUM(F22:F24)</f>
        <v>0</v>
      </c>
      <c r="G21" s="56">
        <f>SUM(G22:G24)</f>
        <v>0</v>
      </c>
    </row>
    <row r="22" spans="1:9" ht="14.25" customHeight="1" x14ac:dyDescent="0.25">
      <c r="A22" s="14" t="s">
        <v>28</v>
      </c>
      <c r="B22" s="60">
        <v>33908</v>
      </c>
      <c r="C22" s="60">
        <v>79222</v>
      </c>
      <c r="D22" s="50"/>
      <c r="E22" s="55" t="s">
        <v>29</v>
      </c>
      <c r="F22" s="59">
        <v>0</v>
      </c>
      <c r="G22" s="59">
        <v>0</v>
      </c>
    </row>
    <row r="23" spans="1:9" ht="23.25" customHeight="1" x14ac:dyDescent="0.25">
      <c r="A23" s="14" t="s">
        <v>30</v>
      </c>
      <c r="B23" s="60">
        <v>0</v>
      </c>
      <c r="C23" s="60">
        <v>0</v>
      </c>
      <c r="D23" s="50"/>
      <c r="E23" s="55" t="s">
        <v>31</v>
      </c>
      <c r="F23" s="59">
        <v>0</v>
      </c>
      <c r="G23" s="56">
        <v>0</v>
      </c>
    </row>
    <row r="24" spans="1:9" ht="14.25" customHeight="1" x14ac:dyDescent="0.25">
      <c r="A24" s="14" t="s">
        <v>32</v>
      </c>
      <c r="B24" s="60">
        <v>0</v>
      </c>
      <c r="C24" s="60">
        <v>0</v>
      </c>
      <c r="D24" s="50"/>
      <c r="E24" s="55" t="s">
        <v>33</v>
      </c>
      <c r="F24" s="59">
        <v>0</v>
      </c>
      <c r="G24" s="56">
        <v>0</v>
      </c>
    </row>
    <row r="25" spans="1:9" ht="22.5" x14ac:dyDescent="0.25">
      <c r="A25" s="6" t="s">
        <v>34</v>
      </c>
      <c r="B25" s="61">
        <v>0</v>
      </c>
      <c r="C25" s="61">
        <v>0</v>
      </c>
      <c r="D25" s="49"/>
      <c r="E25" s="55" t="s">
        <v>35</v>
      </c>
      <c r="F25" s="59">
        <f>SUM(F26:F27)</f>
        <v>0</v>
      </c>
      <c r="G25" s="56">
        <f>SUM(G26:G27)</f>
        <v>0</v>
      </c>
    </row>
    <row r="26" spans="1:9" ht="16.5" customHeight="1" x14ac:dyDescent="0.25">
      <c r="A26" s="6" t="s">
        <v>36</v>
      </c>
      <c r="B26" s="61">
        <v>0</v>
      </c>
      <c r="C26" s="61">
        <v>0</v>
      </c>
      <c r="D26" s="49"/>
      <c r="E26" s="55" t="s">
        <v>37</v>
      </c>
      <c r="F26" s="59">
        <v>0</v>
      </c>
      <c r="G26" s="56">
        <v>0</v>
      </c>
    </row>
    <row r="27" spans="1:9" ht="16.5" customHeight="1" x14ac:dyDescent="0.25">
      <c r="A27" s="6" t="s">
        <v>38</v>
      </c>
      <c r="B27" s="61">
        <f>SUM(B28:B32)</f>
        <v>0</v>
      </c>
      <c r="C27" s="61">
        <f>SUM(C28:C32)</f>
        <v>0</v>
      </c>
      <c r="D27" s="49"/>
      <c r="E27" s="55" t="s">
        <v>39</v>
      </c>
      <c r="F27" s="59">
        <v>0</v>
      </c>
      <c r="G27" s="56">
        <v>0</v>
      </c>
    </row>
    <row r="28" spans="1:9" ht="21" customHeight="1" x14ac:dyDescent="0.25">
      <c r="A28" s="6" t="s">
        <v>40</v>
      </c>
      <c r="B28" s="61">
        <v>0</v>
      </c>
      <c r="C28" s="61">
        <v>0</v>
      </c>
      <c r="D28" s="49"/>
      <c r="E28" s="55" t="s">
        <v>41</v>
      </c>
      <c r="F28" s="59">
        <v>0</v>
      </c>
      <c r="G28" s="56">
        <v>0</v>
      </c>
    </row>
    <row r="29" spans="1:9" ht="25.5" customHeight="1" x14ac:dyDescent="0.25">
      <c r="A29" s="6" t="s">
        <v>42</v>
      </c>
      <c r="B29" s="61">
        <v>0</v>
      </c>
      <c r="C29" s="61">
        <v>0</v>
      </c>
      <c r="D29" s="49"/>
      <c r="E29" s="55" t="s">
        <v>43</v>
      </c>
      <c r="F29" s="59">
        <f>SUM(F30:F32)</f>
        <v>0</v>
      </c>
      <c r="G29" s="56">
        <f>SUM(G30:G32)</f>
        <v>0</v>
      </c>
      <c r="I29" s="8" t="s">
        <v>396</v>
      </c>
    </row>
    <row r="30" spans="1:9" ht="22.5" x14ac:dyDescent="0.25">
      <c r="A30" s="6" t="s">
        <v>44</v>
      </c>
      <c r="B30" s="61">
        <v>0</v>
      </c>
      <c r="C30" s="61">
        <v>0</v>
      </c>
      <c r="D30" s="49"/>
      <c r="E30" s="55" t="s">
        <v>45</v>
      </c>
      <c r="F30" s="59">
        <v>0</v>
      </c>
      <c r="G30" s="56">
        <v>0</v>
      </c>
    </row>
    <row r="31" spans="1:9" ht="16.5" customHeight="1" x14ac:dyDescent="0.25">
      <c r="A31" s="6" t="s">
        <v>46</v>
      </c>
      <c r="B31" s="61">
        <v>0</v>
      </c>
      <c r="C31" s="61">
        <v>0</v>
      </c>
      <c r="D31" s="49"/>
      <c r="E31" s="55" t="s">
        <v>47</v>
      </c>
      <c r="F31" s="59">
        <v>0</v>
      </c>
      <c r="G31" s="56">
        <v>0</v>
      </c>
    </row>
    <row r="32" spans="1:9" ht="13.5" customHeight="1" x14ac:dyDescent="0.25">
      <c r="A32" s="6" t="s">
        <v>48</v>
      </c>
      <c r="B32" s="61">
        <v>0</v>
      </c>
      <c r="C32" s="61">
        <v>0</v>
      </c>
      <c r="D32" s="49"/>
      <c r="E32" s="55" t="s">
        <v>49</v>
      </c>
      <c r="F32" s="59">
        <v>0</v>
      </c>
      <c r="G32" s="56">
        <v>0</v>
      </c>
    </row>
    <row r="33" spans="1:7" ht="27.75" customHeight="1" x14ac:dyDescent="0.25">
      <c r="A33" s="6" t="s">
        <v>50</v>
      </c>
      <c r="B33" s="61">
        <f>SUM(B34:B38)</f>
        <v>0</v>
      </c>
      <c r="C33" s="61">
        <f>SUM(C34:C38)</f>
        <v>0</v>
      </c>
      <c r="D33" s="49"/>
      <c r="E33" s="55" t="s">
        <v>51</v>
      </c>
      <c r="F33" s="59">
        <f>SUM(F34:F39)</f>
        <v>0</v>
      </c>
      <c r="G33" s="56">
        <f>SUM(G34:G39)</f>
        <v>0</v>
      </c>
    </row>
    <row r="34" spans="1:7" x14ac:dyDescent="0.25">
      <c r="A34" s="6" t="s">
        <v>52</v>
      </c>
      <c r="B34" s="61">
        <v>0</v>
      </c>
      <c r="C34" s="62">
        <v>0</v>
      </c>
      <c r="D34" s="49"/>
      <c r="E34" s="55" t="s">
        <v>53</v>
      </c>
      <c r="F34" s="59">
        <v>0</v>
      </c>
      <c r="G34" s="56">
        <v>0</v>
      </c>
    </row>
    <row r="35" spans="1:7" ht="18.75" customHeight="1" x14ac:dyDescent="0.25">
      <c r="A35" s="6" t="s">
        <v>54</v>
      </c>
      <c r="B35" s="61">
        <v>0</v>
      </c>
      <c r="C35" s="62">
        <v>0</v>
      </c>
      <c r="D35" s="49"/>
      <c r="E35" s="55" t="s">
        <v>55</v>
      </c>
      <c r="F35" s="59">
        <v>0</v>
      </c>
      <c r="G35" s="56">
        <v>0</v>
      </c>
    </row>
    <row r="36" spans="1:7" ht="15" customHeight="1" x14ac:dyDescent="0.25">
      <c r="A36" s="6" t="s">
        <v>56</v>
      </c>
      <c r="B36" s="61">
        <v>0</v>
      </c>
      <c r="C36" s="62">
        <v>0</v>
      </c>
      <c r="D36" s="49"/>
      <c r="E36" s="55" t="s">
        <v>57</v>
      </c>
      <c r="F36" s="59">
        <v>0</v>
      </c>
      <c r="G36" s="56">
        <v>0</v>
      </c>
    </row>
    <row r="37" spans="1:7" ht="26.25" customHeight="1" x14ac:dyDescent="0.25">
      <c r="A37" s="6" t="s">
        <v>58</v>
      </c>
      <c r="B37" s="61">
        <v>0</v>
      </c>
      <c r="C37" s="62">
        <v>0</v>
      </c>
      <c r="D37" s="49"/>
      <c r="E37" s="55" t="s">
        <v>59</v>
      </c>
      <c r="F37" s="59">
        <v>0</v>
      </c>
      <c r="G37" s="56">
        <v>0</v>
      </c>
    </row>
    <row r="38" spans="1:7" ht="26.25" customHeight="1" x14ac:dyDescent="0.25">
      <c r="A38" s="6" t="s">
        <v>60</v>
      </c>
      <c r="B38" s="61">
        <v>0</v>
      </c>
      <c r="C38" s="62">
        <v>0</v>
      </c>
      <c r="D38" s="49"/>
      <c r="E38" s="55" t="s">
        <v>61</v>
      </c>
      <c r="F38" s="59">
        <v>0</v>
      </c>
      <c r="G38" s="56">
        <v>0</v>
      </c>
    </row>
    <row r="39" spans="1:7" ht="12" customHeight="1" x14ac:dyDescent="0.25">
      <c r="A39" s="6" t="s">
        <v>62</v>
      </c>
      <c r="B39" s="61">
        <v>0</v>
      </c>
      <c r="C39" s="62">
        <v>0</v>
      </c>
      <c r="D39" s="49"/>
      <c r="E39" s="55" t="s">
        <v>63</v>
      </c>
      <c r="F39" s="59">
        <v>0</v>
      </c>
      <c r="G39" s="56">
        <v>0</v>
      </c>
    </row>
    <row r="40" spans="1:7" ht="16.5" customHeight="1" x14ac:dyDescent="0.25">
      <c r="A40" s="6" t="s">
        <v>64</v>
      </c>
      <c r="B40" s="61">
        <f>+B42+B41</f>
        <v>0</v>
      </c>
      <c r="C40" s="61">
        <f>+C42+C41</f>
        <v>0</v>
      </c>
      <c r="D40" s="49"/>
      <c r="E40" s="55" t="s">
        <v>65</v>
      </c>
      <c r="F40" s="59">
        <f>SUM(F41:F43)</f>
        <v>0</v>
      </c>
      <c r="G40" s="59">
        <f>SUM(G41:G43)</f>
        <v>0</v>
      </c>
    </row>
    <row r="41" spans="1:7" ht="24.75" customHeight="1" x14ac:dyDescent="0.25">
      <c r="A41" s="6" t="s">
        <v>66</v>
      </c>
      <c r="B41" s="61">
        <v>0</v>
      </c>
      <c r="C41" s="62">
        <v>0</v>
      </c>
      <c r="D41" s="49"/>
      <c r="E41" s="55" t="s">
        <v>67</v>
      </c>
      <c r="F41" s="59">
        <v>0</v>
      </c>
      <c r="G41" s="56">
        <v>0</v>
      </c>
    </row>
    <row r="42" spans="1:7" x14ac:dyDescent="0.25">
      <c r="A42" s="6" t="s">
        <v>68</v>
      </c>
      <c r="B42" s="61">
        <v>0</v>
      </c>
      <c r="C42" s="62">
        <v>0</v>
      </c>
      <c r="D42" s="49"/>
      <c r="E42" s="55" t="s">
        <v>69</v>
      </c>
      <c r="F42" s="59">
        <v>0</v>
      </c>
      <c r="G42" s="56">
        <v>0</v>
      </c>
    </row>
    <row r="43" spans="1:7" x14ac:dyDescent="0.25">
      <c r="A43" s="6" t="s">
        <v>70</v>
      </c>
      <c r="B43" s="61">
        <f>SUM(B44:B47)</f>
        <v>0</v>
      </c>
      <c r="C43" s="61">
        <f>SUM(C44:C47)</f>
        <v>0</v>
      </c>
      <c r="D43" s="49"/>
      <c r="E43" s="55" t="s">
        <v>71</v>
      </c>
      <c r="F43" s="59">
        <v>0</v>
      </c>
      <c r="G43" s="56">
        <v>0</v>
      </c>
    </row>
    <row r="44" spans="1:7" ht="16.5" customHeight="1" x14ac:dyDescent="0.25">
      <c r="A44" s="6" t="s">
        <v>72</v>
      </c>
      <c r="B44" s="61">
        <v>0</v>
      </c>
      <c r="C44" s="62">
        <v>0</v>
      </c>
      <c r="D44" s="49"/>
      <c r="E44" s="55" t="s">
        <v>73</v>
      </c>
      <c r="F44" s="59">
        <f>+F47+F46+F45</f>
        <v>2968</v>
      </c>
      <c r="G44" s="56">
        <f>+G45+G46+G47</f>
        <v>137739</v>
      </c>
    </row>
    <row r="45" spans="1:7" ht="16.5" customHeight="1" x14ac:dyDescent="0.25">
      <c r="A45" s="6" t="s">
        <v>74</v>
      </c>
      <c r="B45" s="61">
        <v>0</v>
      </c>
      <c r="C45" s="62">
        <v>0</v>
      </c>
      <c r="D45" s="49"/>
      <c r="E45" s="55" t="s">
        <v>75</v>
      </c>
      <c r="F45" s="59">
        <v>0</v>
      </c>
      <c r="G45" s="56">
        <v>137739</v>
      </c>
    </row>
    <row r="46" spans="1:7" ht="26.25" customHeight="1" x14ac:dyDescent="0.25">
      <c r="A46" s="6" t="s">
        <v>76</v>
      </c>
      <c r="B46" s="61">
        <v>0</v>
      </c>
      <c r="C46" s="62">
        <v>0</v>
      </c>
      <c r="D46" s="49"/>
      <c r="E46" s="55" t="s">
        <v>77</v>
      </c>
      <c r="F46" s="59">
        <v>0</v>
      </c>
      <c r="G46" s="56">
        <v>0</v>
      </c>
    </row>
    <row r="47" spans="1:7" x14ac:dyDescent="0.25">
      <c r="A47" s="6" t="s">
        <v>78</v>
      </c>
      <c r="B47" s="61">
        <v>0</v>
      </c>
      <c r="C47" s="62">
        <v>0</v>
      </c>
      <c r="D47" s="49"/>
      <c r="E47" s="55" t="s">
        <v>79</v>
      </c>
      <c r="F47" s="59">
        <v>2968</v>
      </c>
      <c r="G47" s="59">
        <v>0</v>
      </c>
    </row>
    <row r="48" spans="1:7" ht="27" customHeight="1" x14ac:dyDescent="0.25">
      <c r="A48" s="5" t="s">
        <v>80</v>
      </c>
      <c r="B48" s="61">
        <f>+B11+B19+B27+B33+B39+B40+B43</f>
        <v>595323</v>
      </c>
      <c r="C48" s="61">
        <f>+C11+C19+C27+C33+C39+C40+C43</f>
        <v>13407002</v>
      </c>
      <c r="D48" s="49"/>
      <c r="E48" s="51" t="s">
        <v>81</v>
      </c>
      <c r="F48" s="59">
        <f>+F11+F21+F25+F28+F29+F33+F40+F44</f>
        <v>472037</v>
      </c>
      <c r="G48" s="59">
        <f>+G11+G21+G25+G28+G29+G33+G40+G44</f>
        <v>13652112</v>
      </c>
    </row>
    <row r="49" spans="1:7" ht="5.25" customHeight="1" x14ac:dyDescent="0.25">
      <c r="A49" s="6"/>
      <c r="B49" s="60"/>
      <c r="C49" s="60"/>
      <c r="D49" s="63"/>
      <c r="E49" s="55"/>
      <c r="F49" s="64"/>
      <c r="G49" s="65"/>
    </row>
    <row r="50" spans="1:7" x14ac:dyDescent="0.25">
      <c r="A50" s="10" t="s">
        <v>82</v>
      </c>
      <c r="B50" s="61"/>
      <c r="C50" s="66"/>
      <c r="D50" s="67"/>
      <c r="E50" s="68" t="s">
        <v>83</v>
      </c>
      <c r="F50" s="69"/>
      <c r="G50" s="69"/>
    </row>
    <row r="51" spans="1:7" x14ac:dyDescent="0.25">
      <c r="A51" s="6" t="s">
        <v>84</v>
      </c>
      <c r="B51" s="60">
        <v>0</v>
      </c>
      <c r="C51" s="60">
        <v>0</v>
      </c>
      <c r="D51" s="67"/>
      <c r="E51" s="55" t="s">
        <v>85</v>
      </c>
      <c r="F51" s="63">
        <v>0</v>
      </c>
      <c r="G51" s="63">
        <v>0</v>
      </c>
    </row>
    <row r="52" spans="1:7" ht="11.25" customHeight="1" x14ac:dyDescent="0.25">
      <c r="A52" s="6" t="s">
        <v>86</v>
      </c>
      <c r="B52" s="60">
        <v>0</v>
      </c>
      <c r="C52" s="60">
        <v>0</v>
      </c>
      <c r="D52" s="67"/>
      <c r="E52" s="55" t="s">
        <v>87</v>
      </c>
      <c r="F52" s="63">
        <v>0</v>
      </c>
      <c r="G52" s="63">
        <v>0</v>
      </c>
    </row>
    <row r="53" spans="1:7" ht="17.25" customHeight="1" x14ac:dyDescent="0.25">
      <c r="A53" s="6" t="s">
        <v>88</v>
      </c>
      <c r="B53" s="60">
        <v>43690207</v>
      </c>
      <c r="C53" s="60">
        <v>42982427</v>
      </c>
      <c r="D53" s="67"/>
      <c r="E53" s="55" t="s">
        <v>89</v>
      </c>
      <c r="F53" s="63">
        <v>0</v>
      </c>
      <c r="G53" s="63">
        <v>0</v>
      </c>
    </row>
    <row r="54" spans="1:7" ht="12" customHeight="1" x14ac:dyDescent="0.25">
      <c r="A54" s="6" t="s">
        <v>90</v>
      </c>
      <c r="B54" s="60">
        <v>31123940</v>
      </c>
      <c r="C54" s="60">
        <v>16571391</v>
      </c>
      <c r="D54" s="67"/>
      <c r="E54" s="55" t="s">
        <v>91</v>
      </c>
      <c r="F54" s="63">
        <v>0</v>
      </c>
      <c r="G54" s="63">
        <v>0</v>
      </c>
    </row>
    <row r="55" spans="1:7" ht="22.5" x14ac:dyDescent="0.25">
      <c r="A55" s="6" t="s">
        <v>92</v>
      </c>
      <c r="B55" s="60">
        <v>331682</v>
      </c>
      <c r="C55" s="60">
        <v>331682</v>
      </c>
      <c r="D55" s="67"/>
      <c r="E55" s="55" t="s">
        <v>93</v>
      </c>
      <c r="F55" s="63">
        <v>0</v>
      </c>
      <c r="G55" s="63">
        <v>0</v>
      </c>
    </row>
    <row r="56" spans="1:7" ht="17.25" customHeight="1" x14ac:dyDescent="0.25">
      <c r="A56" s="6" t="s">
        <v>94</v>
      </c>
      <c r="B56" s="60">
        <v>0</v>
      </c>
      <c r="C56" s="60">
        <v>0</v>
      </c>
      <c r="D56" s="67"/>
      <c r="E56" s="55" t="s">
        <v>95</v>
      </c>
      <c r="F56" s="63">
        <v>0</v>
      </c>
      <c r="G56" s="63">
        <v>0</v>
      </c>
    </row>
    <row r="57" spans="1:7" ht="13.5" customHeight="1" x14ac:dyDescent="0.25">
      <c r="A57" s="6" t="s">
        <v>96</v>
      </c>
      <c r="B57" s="60">
        <v>0</v>
      </c>
      <c r="C57" s="60">
        <v>0</v>
      </c>
      <c r="D57" s="67"/>
      <c r="E57" s="55"/>
      <c r="F57" s="63"/>
      <c r="G57" s="63"/>
    </row>
    <row r="58" spans="1:7" ht="18" customHeight="1" x14ac:dyDescent="0.25">
      <c r="A58" s="6" t="s">
        <v>97</v>
      </c>
      <c r="B58" s="60">
        <v>0</v>
      </c>
      <c r="C58" s="60">
        <v>0</v>
      </c>
      <c r="D58" s="67"/>
      <c r="E58" s="55" t="s">
        <v>98</v>
      </c>
      <c r="F58" s="63">
        <f>SUM(F51:F56)</f>
        <v>0</v>
      </c>
      <c r="G58" s="63">
        <f>SUM(G51:G56)</f>
        <v>0</v>
      </c>
    </row>
    <row r="59" spans="1:7" x14ac:dyDescent="0.25">
      <c r="A59" s="6" t="s">
        <v>99</v>
      </c>
      <c r="B59" s="60">
        <v>0</v>
      </c>
      <c r="C59" s="60">
        <v>0</v>
      </c>
      <c r="D59" s="67"/>
      <c r="E59" s="55" t="s">
        <v>100</v>
      </c>
      <c r="F59" s="63">
        <f>+F48+F58</f>
        <v>472037</v>
      </c>
      <c r="G59" s="63">
        <f>+G48+G58</f>
        <v>13652112</v>
      </c>
    </row>
    <row r="60" spans="1:7" ht="17.25" customHeight="1" x14ac:dyDescent="0.25">
      <c r="A60" s="6" t="s">
        <v>101</v>
      </c>
      <c r="B60" s="60">
        <f>SUM(B51:B59)</f>
        <v>75145829</v>
      </c>
      <c r="C60" s="60">
        <f>SUM(C51:C59)</f>
        <v>59885500</v>
      </c>
      <c r="D60" s="67"/>
      <c r="E60" s="55"/>
      <c r="F60" s="63"/>
      <c r="G60" s="63"/>
    </row>
    <row r="61" spans="1:7" x14ac:dyDescent="0.25">
      <c r="A61" s="6" t="s">
        <v>103</v>
      </c>
      <c r="B61" s="60">
        <f>+B60+B48</f>
        <v>75741152</v>
      </c>
      <c r="C61" s="60">
        <f>+C60+C48</f>
        <v>73292502</v>
      </c>
      <c r="D61" s="67"/>
      <c r="E61" s="68" t="s">
        <v>102</v>
      </c>
      <c r="F61" s="63"/>
      <c r="G61" s="63"/>
    </row>
    <row r="62" spans="1:7" ht="14.25" customHeight="1" x14ac:dyDescent="0.25">
      <c r="A62" s="6"/>
      <c r="B62" s="60"/>
      <c r="C62" s="60"/>
      <c r="D62" s="67"/>
      <c r="E62" s="55" t="s">
        <v>104</v>
      </c>
      <c r="F62" s="63">
        <f>+F65+F64+F63</f>
        <v>59775601</v>
      </c>
      <c r="G62" s="63">
        <f>+G65+G64+G63</f>
        <v>24580582</v>
      </c>
    </row>
    <row r="63" spans="1:7" ht="13.5" customHeight="1" x14ac:dyDescent="0.25">
      <c r="A63" s="6"/>
      <c r="B63" s="60"/>
      <c r="C63" s="60"/>
      <c r="D63" s="67"/>
      <c r="E63" s="55" t="s">
        <v>105</v>
      </c>
      <c r="F63" s="63">
        <v>500000</v>
      </c>
      <c r="G63" s="63">
        <v>500000</v>
      </c>
    </row>
    <row r="64" spans="1:7" x14ac:dyDescent="0.25">
      <c r="A64" s="6"/>
      <c r="B64" s="60"/>
      <c r="C64" s="60"/>
      <c r="D64" s="67"/>
      <c r="E64" s="55" t="s">
        <v>106</v>
      </c>
      <c r="F64" s="63">
        <v>145050</v>
      </c>
      <c r="G64" s="63">
        <v>145050</v>
      </c>
    </row>
    <row r="65" spans="1:7" x14ac:dyDescent="0.25">
      <c r="A65" s="6"/>
      <c r="B65" s="60"/>
      <c r="C65" s="60"/>
      <c r="D65" s="67"/>
      <c r="E65" s="55" t="s">
        <v>107</v>
      </c>
      <c r="F65" s="63">
        <v>59130551</v>
      </c>
      <c r="G65" s="63">
        <v>23935532</v>
      </c>
    </row>
    <row r="66" spans="1:7" ht="16.5" customHeight="1" x14ac:dyDescent="0.25">
      <c r="A66" s="6"/>
      <c r="B66" s="60"/>
      <c r="C66" s="60"/>
      <c r="D66" s="67"/>
      <c r="E66" s="55" t="s">
        <v>108</v>
      </c>
      <c r="F66" s="63">
        <f>SUM(F67:F71)</f>
        <v>15493514</v>
      </c>
      <c r="G66" s="63">
        <f>SUM(G67:G71)</f>
        <v>35059807</v>
      </c>
    </row>
    <row r="67" spans="1:7" x14ac:dyDescent="0.25">
      <c r="A67" s="6"/>
      <c r="B67" s="60"/>
      <c r="C67" s="60"/>
      <c r="D67" s="67"/>
      <c r="E67" s="55" t="s">
        <v>109</v>
      </c>
      <c r="F67" s="63">
        <v>1013902</v>
      </c>
      <c r="G67" s="63">
        <v>21008610</v>
      </c>
    </row>
    <row r="68" spans="1:7" x14ac:dyDescent="0.25">
      <c r="A68" s="6"/>
      <c r="B68" s="60"/>
      <c r="C68" s="60"/>
      <c r="D68" s="67"/>
      <c r="E68" s="55" t="s">
        <v>110</v>
      </c>
      <c r="F68" s="63">
        <v>14739389</v>
      </c>
      <c r="G68" s="63">
        <v>14257552</v>
      </c>
    </row>
    <row r="69" spans="1:7" x14ac:dyDescent="0.25">
      <c r="A69" s="6"/>
      <c r="B69" s="60"/>
      <c r="C69" s="60"/>
      <c r="D69" s="67"/>
      <c r="E69" s="55" t="s">
        <v>111</v>
      </c>
      <c r="F69" s="63">
        <v>0</v>
      </c>
      <c r="G69" s="63">
        <v>0</v>
      </c>
    </row>
    <row r="70" spans="1:7" x14ac:dyDescent="0.25">
      <c r="A70" s="6"/>
      <c r="B70" s="60"/>
      <c r="C70" s="60"/>
      <c r="D70" s="67"/>
      <c r="E70" s="55" t="s">
        <v>112</v>
      </c>
      <c r="F70" s="63">
        <v>0</v>
      </c>
      <c r="G70" s="63">
        <v>0</v>
      </c>
    </row>
    <row r="71" spans="1:7" ht="14.25" customHeight="1" x14ac:dyDescent="0.25">
      <c r="A71" s="6"/>
      <c r="B71" s="60"/>
      <c r="C71" s="60"/>
      <c r="D71" s="67"/>
      <c r="E71" s="55" t="s">
        <v>113</v>
      </c>
      <c r="F71" s="63">
        <v>-259777</v>
      </c>
      <c r="G71" s="63">
        <v>-206355</v>
      </c>
    </row>
    <row r="72" spans="1:7" ht="22.5" x14ac:dyDescent="0.25">
      <c r="A72" s="6"/>
      <c r="B72" s="60"/>
      <c r="C72" s="60"/>
      <c r="D72" s="67"/>
      <c r="E72" s="55" t="s">
        <v>114</v>
      </c>
      <c r="F72" s="63">
        <f>+F73+F74</f>
        <v>0</v>
      </c>
      <c r="G72" s="63">
        <f>+G73+G74</f>
        <v>0</v>
      </c>
    </row>
    <row r="73" spans="1:7" x14ac:dyDescent="0.25">
      <c r="A73" s="6"/>
      <c r="B73" s="60"/>
      <c r="C73" s="60"/>
      <c r="D73" s="67"/>
      <c r="E73" s="55" t="s">
        <v>115</v>
      </c>
      <c r="F73" s="63">
        <v>0</v>
      </c>
      <c r="G73" s="63">
        <v>0</v>
      </c>
    </row>
    <row r="74" spans="1:7" x14ac:dyDescent="0.25">
      <c r="A74" s="6"/>
      <c r="B74" s="60"/>
      <c r="C74" s="60"/>
      <c r="D74" s="67"/>
      <c r="E74" s="55" t="s">
        <v>116</v>
      </c>
      <c r="F74" s="63">
        <v>0</v>
      </c>
      <c r="G74" s="63">
        <v>0</v>
      </c>
    </row>
    <row r="75" spans="1:7" ht="16.5" customHeight="1" x14ac:dyDescent="0.25">
      <c r="A75" s="6"/>
      <c r="B75" s="60"/>
      <c r="C75" s="60"/>
      <c r="D75" s="67"/>
      <c r="E75" s="55" t="s">
        <v>117</v>
      </c>
      <c r="F75" s="63">
        <f>+F62+F66+F72</f>
        <v>75269115</v>
      </c>
      <c r="G75" s="63">
        <f>+G62+G66+G72</f>
        <v>59640389</v>
      </c>
    </row>
    <row r="76" spans="1:7" ht="12.75" customHeight="1" x14ac:dyDescent="0.25">
      <c r="A76" s="7"/>
      <c r="B76" s="70"/>
      <c r="C76" s="70"/>
      <c r="D76" s="71"/>
      <c r="E76" s="72" t="s">
        <v>118</v>
      </c>
      <c r="F76" s="73">
        <f>+F59+F75</f>
        <v>75741152</v>
      </c>
      <c r="G76" s="73">
        <f>+G75+G59</f>
        <v>73292501</v>
      </c>
    </row>
    <row r="77" spans="1:7" x14ac:dyDescent="0.25">
      <c r="B77" s="74"/>
      <c r="C77" s="74"/>
      <c r="F77" s="76"/>
      <c r="G77" s="76"/>
    </row>
    <row r="78" spans="1:7" x14ac:dyDescent="0.25">
      <c r="B78" s="74"/>
      <c r="C78" s="74"/>
      <c r="F78" s="76"/>
      <c r="G78" s="76"/>
    </row>
    <row r="79" spans="1:7" x14ac:dyDescent="0.25">
      <c r="B79" s="74"/>
      <c r="C79" s="74"/>
      <c r="F79" s="76"/>
      <c r="G79" s="76"/>
    </row>
    <row r="80" spans="1:7" x14ac:dyDescent="0.25">
      <c r="B80" s="74"/>
      <c r="C80" s="74"/>
      <c r="F80" s="76"/>
      <c r="G80" s="76"/>
    </row>
    <row r="81" spans="2:7" x14ac:dyDescent="0.25">
      <c r="B81" s="74"/>
      <c r="C81" s="74"/>
      <c r="F81" s="76"/>
      <c r="G81" s="76"/>
    </row>
    <row r="82" spans="2:7" x14ac:dyDescent="0.25">
      <c r="B82" s="74"/>
      <c r="C82" s="74"/>
      <c r="F82" s="76"/>
      <c r="G82" s="76"/>
    </row>
    <row r="83" spans="2:7" x14ac:dyDescent="0.25">
      <c r="B83" s="74"/>
      <c r="C83" s="74"/>
      <c r="F83" s="76"/>
      <c r="G83" s="76"/>
    </row>
    <row r="84" spans="2:7" x14ac:dyDescent="0.25">
      <c r="B84" s="74"/>
      <c r="C84" s="74"/>
      <c r="F84" s="76"/>
      <c r="G84" s="76"/>
    </row>
    <row r="85" spans="2:7" x14ac:dyDescent="0.25">
      <c r="B85" s="74"/>
      <c r="C85" s="74"/>
      <c r="F85" s="76"/>
      <c r="G85" s="76"/>
    </row>
    <row r="86" spans="2:7" x14ac:dyDescent="0.25">
      <c r="B86" s="74"/>
      <c r="C86" s="74"/>
      <c r="F86" s="76"/>
      <c r="G86" s="76"/>
    </row>
    <row r="87" spans="2:7" x14ac:dyDescent="0.25">
      <c r="B87" s="74"/>
      <c r="C87" s="74"/>
      <c r="F87" s="76"/>
      <c r="G87" s="76"/>
    </row>
    <row r="88" spans="2:7" x14ac:dyDescent="0.25">
      <c r="B88" s="74"/>
      <c r="C88" s="74"/>
      <c r="F88" s="76"/>
      <c r="G88" s="76"/>
    </row>
    <row r="89" spans="2:7" x14ac:dyDescent="0.25">
      <c r="B89" s="74"/>
      <c r="C89" s="74"/>
      <c r="F89" s="76"/>
      <c r="G89" s="76"/>
    </row>
    <row r="90" spans="2:7" x14ac:dyDescent="0.25">
      <c r="B90" s="74"/>
      <c r="C90" s="74"/>
      <c r="F90" s="76"/>
      <c r="G90" s="76"/>
    </row>
    <row r="91" spans="2:7" x14ac:dyDescent="0.25">
      <c r="B91" s="74"/>
      <c r="C91" s="74"/>
    </row>
    <row r="92" spans="2:7" x14ac:dyDescent="0.25">
      <c r="B92" s="74"/>
      <c r="C92" s="74"/>
    </row>
  </sheetData>
  <mergeCells count="12">
    <mergeCell ref="G6:G8"/>
    <mergeCell ref="C6:C8"/>
    <mergeCell ref="A6:A8"/>
    <mergeCell ref="B6:B8"/>
    <mergeCell ref="D6:D8"/>
    <mergeCell ref="E6:E8"/>
    <mergeCell ref="F6:F8"/>
    <mergeCell ref="A1:G1"/>
    <mergeCell ref="A3:G3"/>
    <mergeCell ref="A4:G4"/>
    <mergeCell ref="A5:G5"/>
    <mergeCell ref="A2:G2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6"/>
  <sheetViews>
    <sheetView workbookViewId="0">
      <selection activeCell="B39" sqref="B39:H39"/>
    </sheetView>
  </sheetViews>
  <sheetFormatPr baseColWidth="10" defaultRowHeight="15" x14ac:dyDescent="0.25"/>
  <cols>
    <col min="2" max="2" width="14.140625" style="23" customWidth="1"/>
    <col min="3" max="3" width="21" style="23" customWidth="1"/>
    <col min="4" max="5" width="13.42578125" style="88" customWidth="1"/>
    <col min="6" max="6" width="14.28515625" style="88" customWidth="1"/>
    <col min="7" max="7" width="17" style="88" customWidth="1"/>
    <col min="8" max="8" width="12.140625" style="88" customWidth="1"/>
    <col min="9" max="9" width="13.42578125" style="88" customWidth="1"/>
    <col min="10" max="10" width="19.42578125" style="88" customWidth="1"/>
  </cols>
  <sheetData>
    <row r="1" spans="2:10" x14ac:dyDescent="0.25">
      <c r="B1" s="191" t="s">
        <v>467</v>
      </c>
      <c r="C1" s="191"/>
      <c r="D1" s="191"/>
      <c r="E1" s="191"/>
      <c r="F1" s="191"/>
      <c r="G1" s="191"/>
      <c r="H1" s="191"/>
      <c r="I1" s="191"/>
      <c r="J1" s="191"/>
    </row>
    <row r="2" spans="2:10" s="11" customFormat="1" x14ac:dyDescent="0.25">
      <c r="B2" s="191" t="s">
        <v>466</v>
      </c>
      <c r="C2" s="191"/>
      <c r="D2" s="191"/>
      <c r="E2" s="191"/>
      <c r="F2" s="191"/>
      <c r="G2" s="191"/>
      <c r="H2" s="191"/>
      <c r="I2" s="191"/>
      <c r="J2" s="191"/>
    </row>
    <row r="3" spans="2:10" ht="13.5" customHeight="1" x14ac:dyDescent="0.25">
      <c r="B3" s="191" t="s">
        <v>398</v>
      </c>
      <c r="C3" s="191"/>
      <c r="D3" s="191"/>
      <c r="E3" s="191"/>
      <c r="F3" s="191"/>
      <c r="G3" s="191"/>
      <c r="H3" s="191"/>
      <c r="I3" s="191"/>
      <c r="J3" s="191"/>
    </row>
    <row r="4" spans="2:10" ht="23.25" customHeight="1" x14ac:dyDescent="0.25">
      <c r="B4" s="191" t="s">
        <v>491</v>
      </c>
      <c r="C4" s="191"/>
      <c r="D4" s="191"/>
      <c r="E4" s="191"/>
      <c r="F4" s="191"/>
      <c r="G4" s="191"/>
      <c r="H4" s="191"/>
      <c r="I4" s="191"/>
      <c r="J4" s="191"/>
    </row>
    <row r="5" spans="2:10" x14ac:dyDescent="0.25">
      <c r="B5" s="191" t="s">
        <v>0</v>
      </c>
      <c r="C5" s="191"/>
      <c r="D5" s="191"/>
      <c r="E5" s="191"/>
      <c r="F5" s="191"/>
      <c r="G5" s="191"/>
      <c r="H5" s="191"/>
      <c r="I5" s="191"/>
      <c r="J5" s="191"/>
    </row>
    <row r="6" spans="2:10" x14ac:dyDescent="0.25">
      <c r="B6" s="191" t="s">
        <v>120</v>
      </c>
      <c r="C6" s="191"/>
      <c r="D6" s="199" t="s">
        <v>456</v>
      </c>
      <c r="E6" s="142" t="s">
        <v>121</v>
      </c>
      <c r="F6" s="142" t="s">
        <v>123</v>
      </c>
      <c r="G6" s="142" t="s">
        <v>125</v>
      </c>
      <c r="H6" s="142" t="s">
        <v>128</v>
      </c>
      <c r="I6" s="142" t="s">
        <v>132</v>
      </c>
      <c r="J6" s="199" t="s">
        <v>457</v>
      </c>
    </row>
    <row r="7" spans="2:10" x14ac:dyDescent="0.25">
      <c r="B7" s="191" t="s">
        <v>458</v>
      </c>
      <c r="C7" s="191"/>
      <c r="D7" s="199"/>
      <c r="E7" s="142" t="s">
        <v>122</v>
      </c>
      <c r="F7" s="142" t="s">
        <v>124</v>
      </c>
      <c r="G7" s="142" t="s">
        <v>126</v>
      </c>
      <c r="H7" s="142" t="s">
        <v>129</v>
      </c>
      <c r="I7" s="142" t="s">
        <v>133</v>
      </c>
      <c r="J7" s="199"/>
    </row>
    <row r="8" spans="2:10" x14ac:dyDescent="0.25">
      <c r="B8" s="200"/>
      <c r="C8" s="200"/>
      <c r="D8" s="199"/>
      <c r="E8" s="143"/>
      <c r="F8" s="143"/>
      <c r="G8" s="142" t="s">
        <v>127</v>
      </c>
      <c r="H8" s="142" t="s">
        <v>130</v>
      </c>
      <c r="I8" s="142" t="s">
        <v>134</v>
      </c>
      <c r="J8" s="199"/>
    </row>
    <row r="9" spans="2:10" x14ac:dyDescent="0.25">
      <c r="B9" s="200"/>
      <c r="C9" s="200"/>
      <c r="D9" s="199"/>
      <c r="E9" s="143"/>
      <c r="F9" s="143"/>
      <c r="G9" s="143"/>
      <c r="H9" s="142" t="s">
        <v>131</v>
      </c>
      <c r="I9" s="143"/>
      <c r="J9" s="199"/>
    </row>
    <row r="10" spans="2:10" ht="10.5" customHeight="1" x14ac:dyDescent="0.25">
      <c r="B10" s="200"/>
      <c r="C10" s="200"/>
      <c r="D10" s="143"/>
      <c r="E10" s="143"/>
      <c r="F10" s="143"/>
      <c r="G10" s="143"/>
      <c r="H10" s="143"/>
      <c r="I10" s="143"/>
      <c r="J10" s="199"/>
    </row>
    <row r="11" spans="2:10" x14ac:dyDescent="0.25">
      <c r="B11" s="187" t="s">
        <v>136</v>
      </c>
      <c r="C11" s="201"/>
      <c r="D11" s="78">
        <v>0</v>
      </c>
      <c r="E11" s="78">
        <v>0</v>
      </c>
      <c r="F11" s="78">
        <f t="shared" ref="F11:J11" si="0">+F12+F16</f>
        <v>0</v>
      </c>
      <c r="G11" s="79">
        <f t="shared" si="0"/>
        <v>0</v>
      </c>
      <c r="H11" s="79">
        <v>0</v>
      </c>
      <c r="I11" s="79">
        <f t="shared" si="0"/>
        <v>0</v>
      </c>
      <c r="J11" s="79">
        <f t="shared" si="0"/>
        <v>0</v>
      </c>
    </row>
    <row r="12" spans="2:10" x14ac:dyDescent="0.25">
      <c r="B12" s="187" t="s">
        <v>137</v>
      </c>
      <c r="C12" s="188"/>
      <c r="D12" s="80">
        <v>0</v>
      </c>
      <c r="E12" s="80">
        <v>0</v>
      </c>
      <c r="F12" s="81">
        <f t="shared" ref="F12:J12" si="1">+F13+F14+F15</f>
        <v>0</v>
      </c>
      <c r="G12" s="79">
        <f t="shared" si="1"/>
        <v>0</v>
      </c>
      <c r="H12" s="79">
        <v>0</v>
      </c>
      <c r="I12" s="79">
        <f t="shared" si="1"/>
        <v>0</v>
      </c>
      <c r="J12" s="79">
        <f t="shared" si="1"/>
        <v>0</v>
      </c>
    </row>
    <row r="13" spans="2:10" ht="24" customHeight="1" x14ac:dyDescent="0.25">
      <c r="B13" s="202" t="s">
        <v>138</v>
      </c>
      <c r="C13" s="203"/>
      <c r="D13" s="82">
        <v>0</v>
      </c>
      <c r="E13" s="82">
        <v>0</v>
      </c>
      <c r="F13" s="81">
        <v>0</v>
      </c>
      <c r="G13" s="79">
        <v>0</v>
      </c>
      <c r="H13" s="79">
        <v>0</v>
      </c>
      <c r="I13" s="79">
        <v>0</v>
      </c>
      <c r="J13" s="79">
        <v>0</v>
      </c>
    </row>
    <row r="14" spans="2:10" x14ac:dyDescent="0.25">
      <c r="B14" s="202" t="s">
        <v>139</v>
      </c>
      <c r="C14" s="203"/>
      <c r="D14" s="82">
        <v>0</v>
      </c>
      <c r="E14" s="82">
        <v>0</v>
      </c>
      <c r="F14" s="81">
        <v>0</v>
      </c>
      <c r="G14" s="79">
        <v>0</v>
      </c>
      <c r="H14" s="79">
        <v>0</v>
      </c>
      <c r="I14" s="79">
        <v>0</v>
      </c>
      <c r="J14" s="79">
        <v>0</v>
      </c>
    </row>
    <row r="15" spans="2:10" ht="24" customHeight="1" x14ac:dyDescent="0.25">
      <c r="B15" s="202" t="s">
        <v>140</v>
      </c>
      <c r="C15" s="203"/>
      <c r="D15" s="83">
        <v>0</v>
      </c>
      <c r="E15" s="83">
        <v>0</v>
      </c>
      <c r="F15" s="81">
        <v>0</v>
      </c>
      <c r="G15" s="79">
        <v>0</v>
      </c>
      <c r="H15" s="79">
        <v>0</v>
      </c>
      <c r="I15" s="79">
        <v>0</v>
      </c>
      <c r="J15" s="79">
        <v>0</v>
      </c>
    </row>
    <row r="16" spans="2:10" x14ac:dyDescent="0.25">
      <c r="B16" s="187" t="s">
        <v>141</v>
      </c>
      <c r="C16" s="188"/>
      <c r="D16" s="83">
        <v>0</v>
      </c>
      <c r="E16" s="83">
        <v>0</v>
      </c>
      <c r="F16" s="81">
        <f t="shared" ref="F16:J16" si="2">SUM(F13:F15)</f>
        <v>0</v>
      </c>
      <c r="G16" s="79">
        <f t="shared" si="2"/>
        <v>0</v>
      </c>
      <c r="H16" s="79">
        <v>0</v>
      </c>
      <c r="I16" s="79">
        <f t="shared" si="2"/>
        <v>0</v>
      </c>
      <c r="J16" s="79">
        <f t="shared" si="2"/>
        <v>0</v>
      </c>
    </row>
    <row r="17" spans="2:10" ht="24" customHeight="1" x14ac:dyDescent="0.25">
      <c r="B17" s="195" t="s">
        <v>142</v>
      </c>
      <c r="C17" s="196"/>
      <c r="D17" s="83">
        <v>0</v>
      </c>
      <c r="E17" s="83">
        <v>0</v>
      </c>
      <c r="F17" s="81">
        <v>0</v>
      </c>
      <c r="G17" s="79">
        <v>0</v>
      </c>
      <c r="H17" s="79">
        <v>0</v>
      </c>
      <c r="I17" s="79">
        <v>0</v>
      </c>
      <c r="J17" s="79">
        <v>0</v>
      </c>
    </row>
    <row r="18" spans="2:10" x14ac:dyDescent="0.25">
      <c r="B18" s="195" t="s">
        <v>143</v>
      </c>
      <c r="C18" s="196"/>
      <c r="D18" s="83">
        <v>0</v>
      </c>
      <c r="E18" s="83">
        <v>0</v>
      </c>
      <c r="F18" s="81">
        <v>0</v>
      </c>
      <c r="G18" s="79">
        <v>0</v>
      </c>
      <c r="H18" s="79">
        <v>0</v>
      </c>
      <c r="I18" s="79">
        <v>0</v>
      </c>
      <c r="J18" s="79">
        <v>0</v>
      </c>
    </row>
    <row r="19" spans="2:10" ht="24" customHeight="1" x14ac:dyDescent="0.25">
      <c r="B19" s="195" t="s">
        <v>144</v>
      </c>
      <c r="C19" s="196"/>
      <c r="D19" s="83">
        <v>0</v>
      </c>
      <c r="E19" s="83">
        <v>0</v>
      </c>
      <c r="F19" s="81">
        <v>0</v>
      </c>
      <c r="G19" s="79">
        <v>0</v>
      </c>
      <c r="H19" s="79">
        <v>0</v>
      </c>
      <c r="I19" s="79">
        <v>0</v>
      </c>
      <c r="J19" s="79">
        <v>0</v>
      </c>
    </row>
    <row r="20" spans="2:10" s="22" customFormat="1" x14ac:dyDescent="0.25">
      <c r="B20" s="187" t="s">
        <v>145</v>
      </c>
      <c r="C20" s="188"/>
      <c r="D20" s="82">
        <v>13652113</v>
      </c>
      <c r="E20" s="83">
        <v>0</v>
      </c>
      <c r="F20" s="83">
        <v>0</v>
      </c>
      <c r="G20" s="83">
        <v>0</v>
      </c>
      <c r="H20" s="140">
        <v>472037</v>
      </c>
      <c r="I20" s="83">
        <v>0</v>
      </c>
      <c r="J20" s="83">
        <v>0</v>
      </c>
    </row>
    <row r="21" spans="2:10" ht="29.25" customHeight="1" x14ac:dyDescent="0.25">
      <c r="B21" s="187" t="s">
        <v>146</v>
      </c>
      <c r="C21" s="188"/>
      <c r="D21" s="82">
        <f>+D11+D20</f>
        <v>13652113</v>
      </c>
      <c r="E21" s="82">
        <f t="shared" ref="E21:J21" si="3">+E11+E20</f>
        <v>0</v>
      </c>
      <c r="F21" s="81">
        <f t="shared" si="3"/>
        <v>0</v>
      </c>
      <c r="G21" s="79">
        <f t="shared" si="3"/>
        <v>0</v>
      </c>
      <c r="H21" s="79">
        <f>+H11+H20</f>
        <v>472037</v>
      </c>
      <c r="I21" s="79">
        <f t="shared" si="3"/>
        <v>0</v>
      </c>
      <c r="J21" s="79">
        <f t="shared" si="3"/>
        <v>0</v>
      </c>
    </row>
    <row r="22" spans="2:10" ht="16.5" customHeight="1" x14ac:dyDescent="0.25">
      <c r="B22" s="187" t="s">
        <v>392</v>
      </c>
      <c r="C22" s="188"/>
      <c r="D22" s="84">
        <v>0</v>
      </c>
      <c r="E22" s="84">
        <v>0</v>
      </c>
      <c r="F22" s="85">
        <v>0</v>
      </c>
      <c r="G22" s="79">
        <v>0</v>
      </c>
      <c r="H22" s="79">
        <v>0</v>
      </c>
      <c r="I22" s="79">
        <v>0</v>
      </c>
      <c r="J22" s="79">
        <v>0</v>
      </c>
    </row>
    <row r="23" spans="2:10" s="11" customFormat="1" ht="16.5" customHeight="1" x14ac:dyDescent="0.25">
      <c r="B23" s="195" t="s">
        <v>481</v>
      </c>
      <c r="C23" s="196"/>
      <c r="D23" s="84"/>
      <c r="E23" s="84"/>
      <c r="F23" s="126"/>
      <c r="G23" s="126"/>
      <c r="H23" s="126"/>
      <c r="I23" s="126"/>
      <c r="J23" s="126"/>
    </row>
    <row r="24" spans="2:10" s="11" customFormat="1" ht="16.5" customHeight="1" x14ac:dyDescent="0.25">
      <c r="B24" s="195" t="s">
        <v>480</v>
      </c>
      <c r="C24" s="196"/>
      <c r="D24" s="84"/>
      <c r="E24" s="84"/>
      <c r="F24" s="126"/>
      <c r="G24" s="126"/>
      <c r="H24" s="126"/>
      <c r="I24" s="126"/>
      <c r="J24" s="126"/>
    </row>
    <row r="25" spans="2:10" s="11" customFormat="1" ht="16.5" customHeight="1" x14ac:dyDescent="0.25">
      <c r="B25" s="195" t="s">
        <v>479</v>
      </c>
      <c r="C25" s="196"/>
      <c r="D25" s="84"/>
      <c r="E25" s="84"/>
      <c r="F25" s="126"/>
      <c r="G25" s="126"/>
      <c r="H25" s="126"/>
      <c r="I25" s="126"/>
      <c r="J25" s="126"/>
    </row>
    <row r="26" spans="2:10" s="11" customFormat="1" ht="16.5" customHeight="1" x14ac:dyDescent="0.25">
      <c r="B26" s="155"/>
      <c r="C26" s="156"/>
      <c r="D26" s="84"/>
      <c r="E26" s="84"/>
      <c r="F26" s="126"/>
      <c r="G26" s="126"/>
      <c r="H26" s="126"/>
      <c r="I26" s="126"/>
      <c r="J26" s="126"/>
    </row>
    <row r="27" spans="2:10" ht="25.5" customHeight="1" x14ac:dyDescent="0.25">
      <c r="B27" s="189" t="s">
        <v>147</v>
      </c>
      <c r="C27" s="190"/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</row>
    <row r="28" spans="2:10" s="11" customFormat="1" x14ac:dyDescent="0.25">
      <c r="B28" s="197" t="s">
        <v>482</v>
      </c>
      <c r="C28" s="198"/>
      <c r="D28" s="167"/>
      <c r="E28" s="164"/>
      <c r="F28" s="164"/>
      <c r="G28" s="164"/>
      <c r="H28" s="164"/>
      <c r="I28" s="164"/>
      <c r="J28" s="164"/>
    </row>
    <row r="29" spans="2:10" s="11" customFormat="1" x14ac:dyDescent="0.25">
      <c r="B29" s="197" t="s">
        <v>483</v>
      </c>
      <c r="C29" s="198"/>
      <c r="D29" s="167"/>
      <c r="E29" s="164"/>
      <c r="F29" s="164"/>
      <c r="G29" s="164"/>
      <c r="H29" s="164"/>
      <c r="I29" s="164"/>
      <c r="J29" s="164"/>
    </row>
    <row r="30" spans="2:10" s="11" customFormat="1" x14ac:dyDescent="0.25">
      <c r="B30" s="197" t="s">
        <v>484</v>
      </c>
      <c r="C30" s="198"/>
      <c r="D30" s="167"/>
      <c r="E30" s="164"/>
      <c r="F30" s="164"/>
      <c r="G30" s="164"/>
      <c r="H30" s="164"/>
      <c r="I30" s="164"/>
      <c r="J30" s="164"/>
    </row>
    <row r="31" spans="2:10" x14ac:dyDescent="0.25">
      <c r="B31" s="192"/>
      <c r="C31" s="193"/>
      <c r="D31" s="165"/>
      <c r="E31" s="95"/>
      <c r="F31" s="87"/>
      <c r="G31" s="165"/>
      <c r="H31" s="166"/>
      <c r="I31" s="166"/>
      <c r="J31" s="166"/>
    </row>
    <row r="32" spans="2:10" x14ac:dyDescent="0.25">
      <c r="B32" s="2"/>
    </row>
    <row r="33" spans="2:10" ht="34.5" customHeight="1" x14ac:dyDescent="0.25">
      <c r="B33" s="194" t="s">
        <v>393</v>
      </c>
      <c r="C33" s="194"/>
      <c r="D33" s="194"/>
      <c r="E33" s="194"/>
      <c r="F33" s="194"/>
      <c r="G33" s="194"/>
      <c r="H33" s="194"/>
      <c r="I33" s="194"/>
      <c r="J33" s="194"/>
    </row>
    <row r="34" spans="2:10" ht="30.75" customHeight="1" x14ac:dyDescent="0.25">
      <c r="B34" s="194" t="s">
        <v>394</v>
      </c>
      <c r="C34" s="194"/>
      <c r="D34" s="194"/>
      <c r="E34" s="194"/>
      <c r="F34" s="194"/>
      <c r="G34" s="194"/>
      <c r="H34" s="194"/>
      <c r="I34" s="194"/>
      <c r="J34" s="194"/>
    </row>
    <row r="36" spans="2:10" x14ac:dyDescent="0.25">
      <c r="B36" s="191" t="s">
        <v>467</v>
      </c>
      <c r="C36" s="191"/>
      <c r="D36" s="191"/>
      <c r="E36" s="191"/>
      <c r="F36" s="191"/>
      <c r="G36" s="191"/>
      <c r="H36" s="191"/>
    </row>
    <row r="37" spans="2:10" x14ac:dyDescent="0.25">
      <c r="B37" s="191" t="s">
        <v>119</v>
      </c>
      <c r="C37" s="191"/>
      <c r="D37" s="191"/>
      <c r="E37" s="191"/>
      <c r="F37" s="191"/>
      <c r="G37" s="191"/>
      <c r="H37" s="191"/>
    </row>
    <row r="38" spans="2:10" x14ac:dyDescent="0.25">
      <c r="B38" s="191" t="s">
        <v>492</v>
      </c>
      <c r="C38" s="191"/>
      <c r="D38" s="191"/>
      <c r="E38" s="191"/>
      <c r="F38" s="191"/>
      <c r="G38" s="191"/>
      <c r="H38" s="191"/>
    </row>
    <row r="39" spans="2:10" x14ac:dyDescent="0.25">
      <c r="B39" s="191" t="s">
        <v>0</v>
      </c>
      <c r="C39" s="191"/>
      <c r="D39" s="191"/>
      <c r="E39" s="191"/>
      <c r="F39" s="191"/>
      <c r="G39" s="191"/>
      <c r="H39" s="191"/>
    </row>
    <row r="40" spans="2:10" x14ac:dyDescent="0.25">
      <c r="B40" s="144" t="s">
        <v>148</v>
      </c>
      <c r="C40" s="144"/>
      <c r="D40" s="142" t="s">
        <v>149</v>
      </c>
      <c r="E40" s="142" t="s">
        <v>151</v>
      </c>
      <c r="F40" s="142" t="s">
        <v>154</v>
      </c>
      <c r="G40" s="142" t="s">
        <v>135</v>
      </c>
      <c r="H40" s="142" t="s">
        <v>158</v>
      </c>
    </row>
    <row r="41" spans="2:10" x14ac:dyDescent="0.25">
      <c r="B41" s="144"/>
      <c r="C41" s="144"/>
      <c r="D41" s="142" t="s">
        <v>150</v>
      </c>
      <c r="E41" s="142" t="s">
        <v>152</v>
      </c>
      <c r="F41" s="142" t="s">
        <v>155</v>
      </c>
      <c r="G41" s="142" t="s">
        <v>156</v>
      </c>
      <c r="H41" s="142" t="s">
        <v>159</v>
      </c>
    </row>
    <row r="42" spans="2:10" x14ac:dyDescent="0.25">
      <c r="B42" s="144"/>
      <c r="C42" s="144"/>
      <c r="D42" s="143"/>
      <c r="E42" s="142" t="s">
        <v>153</v>
      </c>
      <c r="F42" s="143"/>
      <c r="G42" s="142" t="s">
        <v>157</v>
      </c>
      <c r="H42" s="143"/>
    </row>
    <row r="43" spans="2:10" x14ac:dyDescent="0.25">
      <c r="B43" s="170" t="s">
        <v>485</v>
      </c>
      <c r="C43" s="171"/>
      <c r="D43" s="172">
        <v>0</v>
      </c>
      <c r="E43" s="172">
        <v>0</v>
      </c>
      <c r="F43" s="172">
        <v>0</v>
      </c>
      <c r="G43" s="172">
        <v>0</v>
      </c>
      <c r="H43" s="173">
        <v>0</v>
      </c>
    </row>
    <row r="44" spans="2:10" x14ac:dyDescent="0.25">
      <c r="B44" s="178" t="s">
        <v>486</v>
      </c>
      <c r="C44" s="168"/>
      <c r="D44" s="169"/>
      <c r="E44" s="169"/>
      <c r="F44" s="169"/>
      <c r="G44" s="169"/>
      <c r="H44" s="174"/>
    </row>
    <row r="45" spans="2:10" x14ac:dyDescent="0.25">
      <c r="B45" s="178" t="s">
        <v>487</v>
      </c>
      <c r="C45" s="168"/>
      <c r="D45" s="169"/>
      <c r="E45" s="169"/>
      <c r="F45" s="169"/>
      <c r="G45" s="169"/>
      <c r="H45" s="174"/>
    </row>
    <row r="46" spans="2:10" x14ac:dyDescent="0.25">
      <c r="B46" s="179" t="s">
        <v>488</v>
      </c>
      <c r="C46" s="175"/>
      <c r="D46" s="176"/>
      <c r="E46" s="176"/>
      <c r="F46" s="176"/>
      <c r="G46" s="176"/>
      <c r="H46" s="177"/>
    </row>
  </sheetData>
  <mergeCells count="38">
    <mergeCell ref="B11:C11"/>
    <mergeCell ref="B12:C12"/>
    <mergeCell ref="B16:C16"/>
    <mergeCell ref="B20:C20"/>
    <mergeCell ref="B13:C13"/>
    <mergeCell ref="B14:C14"/>
    <mergeCell ref="B15:C15"/>
    <mergeCell ref="B17:C17"/>
    <mergeCell ref="B18:C18"/>
    <mergeCell ref="B19:C19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21:C21"/>
    <mergeCell ref="B22:C22"/>
    <mergeCell ref="B27:C27"/>
    <mergeCell ref="B38:H38"/>
    <mergeCell ref="B39:H39"/>
    <mergeCell ref="B31:C31"/>
    <mergeCell ref="B33:J33"/>
    <mergeCell ref="B34:J34"/>
    <mergeCell ref="B36:H36"/>
    <mergeCell ref="B37:H37"/>
    <mergeCell ref="B23:C23"/>
    <mergeCell ref="B24:C24"/>
    <mergeCell ref="B25:C25"/>
    <mergeCell ref="B28:C28"/>
    <mergeCell ref="B29:C29"/>
    <mergeCell ref="B30:C30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5"/>
  <sheetViews>
    <sheetView workbookViewId="0">
      <selection activeCell="A5" sqref="A5:K5"/>
    </sheetView>
  </sheetViews>
  <sheetFormatPr baseColWidth="10" defaultRowHeight="15" x14ac:dyDescent="0.25"/>
  <cols>
    <col min="1" max="1" width="32" style="23" customWidth="1"/>
    <col min="2" max="2" width="12.42578125" style="23" customWidth="1"/>
    <col min="3" max="3" width="12.28515625" style="23" customWidth="1"/>
    <col min="4" max="6" width="11.42578125" style="23"/>
    <col min="7" max="7" width="16.140625" style="23" customWidth="1"/>
    <col min="8" max="8" width="17.28515625" style="23" customWidth="1"/>
    <col min="9" max="9" width="16.85546875" style="23" customWidth="1"/>
    <col min="10" max="10" width="14.5703125" style="23" customWidth="1"/>
    <col min="11" max="11" width="15.28515625" style="23" customWidth="1"/>
  </cols>
  <sheetData>
    <row r="1" spans="1:11" x14ac:dyDescent="0.25">
      <c r="A1" s="204" t="s">
        <v>467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s="11" customFormat="1" x14ac:dyDescent="0.25">
      <c r="A2" s="211" t="s">
        <v>466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x14ac:dyDescent="0.25">
      <c r="A3" s="205" t="s">
        <v>397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x14ac:dyDescent="0.25">
      <c r="A4" s="191" t="s">
        <v>491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x14ac:dyDescent="0.25">
      <c r="A5" s="204" t="s">
        <v>0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1" x14ac:dyDescent="0.25">
      <c r="A6" s="145" t="s">
        <v>160</v>
      </c>
      <c r="B6" s="145" t="s">
        <v>162</v>
      </c>
      <c r="C6" s="145" t="s">
        <v>164</v>
      </c>
      <c r="D6" s="145" t="s">
        <v>164</v>
      </c>
      <c r="E6" s="145" t="s">
        <v>170</v>
      </c>
      <c r="F6" s="145" t="s">
        <v>151</v>
      </c>
      <c r="G6" s="145" t="s">
        <v>174</v>
      </c>
      <c r="H6" s="145" t="s">
        <v>174</v>
      </c>
      <c r="I6" s="145" t="s">
        <v>182</v>
      </c>
      <c r="J6" s="145" t="s">
        <v>183</v>
      </c>
      <c r="K6" s="145" t="s">
        <v>186</v>
      </c>
    </row>
    <row r="7" spans="1:11" x14ac:dyDescent="0.25">
      <c r="A7" s="145" t="s">
        <v>161</v>
      </c>
      <c r="B7" s="145" t="s">
        <v>163</v>
      </c>
      <c r="C7" s="145" t="s">
        <v>165</v>
      </c>
      <c r="D7" s="145" t="s">
        <v>168</v>
      </c>
      <c r="E7" s="145" t="s">
        <v>171</v>
      </c>
      <c r="F7" s="145" t="s">
        <v>173</v>
      </c>
      <c r="G7" s="145" t="s">
        <v>175</v>
      </c>
      <c r="H7" s="145" t="s">
        <v>175</v>
      </c>
      <c r="I7" s="145" t="s">
        <v>462</v>
      </c>
      <c r="J7" s="145" t="s">
        <v>184</v>
      </c>
      <c r="K7" s="145" t="s">
        <v>187</v>
      </c>
    </row>
    <row r="8" spans="1:11" x14ac:dyDescent="0.25">
      <c r="A8" s="146"/>
      <c r="B8" s="146"/>
      <c r="C8" s="145" t="s">
        <v>166</v>
      </c>
      <c r="D8" s="145" t="s">
        <v>169</v>
      </c>
      <c r="E8" s="145" t="s">
        <v>172</v>
      </c>
      <c r="F8" s="146"/>
      <c r="G8" s="145" t="s">
        <v>176</v>
      </c>
      <c r="H8" s="145" t="s">
        <v>176</v>
      </c>
      <c r="I8" s="145" t="s">
        <v>463</v>
      </c>
      <c r="J8" s="145" t="s">
        <v>185</v>
      </c>
      <c r="K8" s="145" t="s">
        <v>412</v>
      </c>
    </row>
    <row r="9" spans="1:11" x14ac:dyDescent="0.25">
      <c r="A9" s="146"/>
      <c r="B9" s="146"/>
      <c r="C9" s="145" t="s">
        <v>167</v>
      </c>
      <c r="D9" s="146"/>
      <c r="E9" s="146"/>
      <c r="F9" s="146"/>
      <c r="G9" s="145" t="s">
        <v>177</v>
      </c>
      <c r="H9" s="145" t="s">
        <v>177</v>
      </c>
      <c r="I9" s="146"/>
      <c r="J9" s="145" t="s">
        <v>464</v>
      </c>
      <c r="K9" s="145" t="s">
        <v>465</v>
      </c>
    </row>
    <row r="10" spans="1:11" x14ac:dyDescent="0.25">
      <c r="A10" s="146"/>
      <c r="B10" s="146"/>
      <c r="C10" s="146"/>
      <c r="D10" s="146"/>
      <c r="E10" s="146"/>
      <c r="F10" s="146"/>
      <c r="G10" s="145" t="s">
        <v>178</v>
      </c>
      <c r="H10" s="145" t="s">
        <v>179</v>
      </c>
      <c r="I10" s="146"/>
      <c r="J10" s="145" t="s">
        <v>459</v>
      </c>
      <c r="K10" s="145" t="s">
        <v>460</v>
      </c>
    </row>
    <row r="11" spans="1:11" x14ac:dyDescent="0.25">
      <c r="A11" s="146"/>
      <c r="B11" s="146"/>
      <c r="C11" s="146"/>
      <c r="D11" s="146"/>
      <c r="E11" s="146"/>
      <c r="F11" s="146"/>
      <c r="G11" s="146"/>
      <c r="H11" s="145" t="s">
        <v>180</v>
      </c>
      <c r="I11" s="146"/>
      <c r="J11" s="146"/>
      <c r="K11" s="146"/>
    </row>
    <row r="12" spans="1:11" x14ac:dyDescent="0.25">
      <c r="A12" s="146"/>
      <c r="B12" s="146"/>
      <c r="C12" s="146"/>
      <c r="D12" s="146"/>
      <c r="E12" s="146"/>
      <c r="F12" s="146"/>
      <c r="G12" s="146"/>
      <c r="H12" s="145" t="s">
        <v>181</v>
      </c>
      <c r="I12" s="146"/>
      <c r="J12" s="146"/>
      <c r="K12" s="146"/>
    </row>
    <row r="13" spans="1:11" x14ac:dyDescent="0.25">
      <c r="A13" s="19"/>
      <c r="B13" s="89"/>
      <c r="C13" s="90"/>
      <c r="D13" s="90"/>
      <c r="E13" s="91"/>
      <c r="F13" s="77"/>
      <c r="G13" s="92"/>
      <c r="H13" s="77"/>
      <c r="I13" s="77"/>
      <c r="J13" s="77"/>
      <c r="K13" s="77"/>
    </row>
    <row r="14" spans="1:11" x14ac:dyDescent="0.25">
      <c r="A14" s="210" t="s">
        <v>451</v>
      </c>
      <c r="B14" s="206">
        <v>0</v>
      </c>
      <c r="C14" s="207">
        <v>0</v>
      </c>
      <c r="D14" s="207">
        <v>0</v>
      </c>
      <c r="E14" s="208">
        <v>0</v>
      </c>
      <c r="F14" s="209">
        <v>0</v>
      </c>
      <c r="G14" s="209">
        <v>0</v>
      </c>
      <c r="H14" s="209">
        <v>0</v>
      </c>
      <c r="I14" s="209">
        <v>0</v>
      </c>
      <c r="J14" s="209">
        <v>0</v>
      </c>
      <c r="K14" s="209">
        <v>0</v>
      </c>
    </row>
    <row r="15" spans="1:11" x14ac:dyDescent="0.25">
      <c r="A15" s="210"/>
      <c r="B15" s="206"/>
      <c r="C15" s="207"/>
      <c r="D15" s="207"/>
      <c r="E15" s="208"/>
      <c r="F15" s="209"/>
      <c r="G15" s="209"/>
      <c r="H15" s="209"/>
      <c r="I15" s="209"/>
      <c r="J15" s="209"/>
      <c r="K15" s="209"/>
    </row>
    <row r="16" spans="1:11" s="11" customFormat="1" x14ac:dyDescent="0.25">
      <c r="A16" s="162" t="s">
        <v>471</v>
      </c>
      <c r="B16" s="158"/>
      <c r="C16" s="159"/>
      <c r="D16" s="159"/>
      <c r="E16" s="160"/>
      <c r="F16" s="157"/>
      <c r="G16" s="157"/>
      <c r="H16" s="157"/>
      <c r="I16" s="157"/>
      <c r="J16" s="157"/>
      <c r="K16" s="157"/>
    </row>
    <row r="17" spans="1:11" s="11" customFormat="1" x14ac:dyDescent="0.25">
      <c r="A17" s="162" t="s">
        <v>472</v>
      </c>
      <c r="B17" s="158"/>
      <c r="C17" s="159"/>
      <c r="D17" s="159"/>
      <c r="E17" s="160"/>
      <c r="F17" s="157"/>
      <c r="G17" s="157"/>
      <c r="H17" s="157"/>
      <c r="I17" s="157"/>
      <c r="J17" s="157"/>
      <c r="K17" s="157"/>
    </row>
    <row r="18" spans="1:11" s="11" customFormat="1" x14ac:dyDescent="0.25">
      <c r="A18" s="162" t="s">
        <v>473</v>
      </c>
      <c r="B18" s="158"/>
      <c r="C18" s="159"/>
      <c r="D18" s="159"/>
      <c r="E18" s="160"/>
      <c r="F18" s="157"/>
      <c r="G18" s="157"/>
      <c r="H18" s="157"/>
      <c r="I18" s="157"/>
      <c r="J18" s="157"/>
      <c r="K18" s="157"/>
    </row>
    <row r="19" spans="1:11" s="11" customFormat="1" x14ac:dyDescent="0.25">
      <c r="A19" s="162" t="s">
        <v>474</v>
      </c>
      <c r="B19" s="158"/>
      <c r="C19" s="159"/>
      <c r="D19" s="159"/>
      <c r="E19" s="160"/>
      <c r="F19" s="157"/>
      <c r="G19" s="157"/>
      <c r="H19" s="157"/>
      <c r="I19" s="157"/>
      <c r="J19" s="157"/>
      <c r="K19" s="157"/>
    </row>
    <row r="20" spans="1:11" x14ac:dyDescent="0.25">
      <c r="A20" s="3" t="s">
        <v>188</v>
      </c>
      <c r="B20" s="93">
        <v>0</v>
      </c>
      <c r="C20" s="79">
        <v>0</v>
      </c>
      <c r="D20" s="79">
        <v>0</v>
      </c>
      <c r="E20" s="85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1:11" s="11" customFormat="1" x14ac:dyDescent="0.25">
      <c r="A21" s="163" t="s">
        <v>475</v>
      </c>
      <c r="B21" s="158"/>
      <c r="C21" s="157"/>
      <c r="D21" s="157"/>
      <c r="E21" s="160"/>
      <c r="F21" s="157"/>
      <c r="G21" s="157"/>
      <c r="H21" s="157"/>
      <c r="I21" s="157"/>
      <c r="J21" s="157"/>
      <c r="K21" s="157"/>
    </row>
    <row r="22" spans="1:11" s="11" customFormat="1" x14ac:dyDescent="0.25">
      <c r="A22" s="163" t="s">
        <v>476</v>
      </c>
      <c r="B22" s="158"/>
      <c r="C22" s="157"/>
      <c r="D22" s="157"/>
      <c r="E22" s="160"/>
      <c r="F22" s="157"/>
      <c r="G22" s="157"/>
      <c r="H22" s="157"/>
      <c r="I22" s="157"/>
      <c r="J22" s="157"/>
      <c r="K22" s="157"/>
    </row>
    <row r="23" spans="1:11" s="11" customFormat="1" x14ac:dyDescent="0.25">
      <c r="A23" s="163" t="s">
        <v>477</v>
      </c>
      <c r="B23" s="158"/>
      <c r="C23" s="157"/>
      <c r="D23" s="157"/>
      <c r="E23" s="160"/>
      <c r="F23" s="157"/>
      <c r="G23" s="157"/>
      <c r="H23" s="157"/>
      <c r="I23" s="157"/>
      <c r="J23" s="157"/>
      <c r="K23" s="157"/>
    </row>
    <row r="24" spans="1:11" s="11" customFormat="1" x14ac:dyDescent="0.25">
      <c r="A24" s="163" t="s">
        <v>478</v>
      </c>
      <c r="B24" s="158"/>
      <c r="C24" s="157"/>
      <c r="D24" s="157"/>
      <c r="E24" s="160"/>
      <c r="F24" s="157"/>
      <c r="G24" s="157"/>
      <c r="H24" s="157"/>
      <c r="I24" s="157"/>
      <c r="J24" s="157"/>
      <c r="K24" s="157"/>
    </row>
    <row r="25" spans="1:11" s="11" customFormat="1" x14ac:dyDescent="0.25">
      <c r="A25" s="3"/>
      <c r="B25" s="158"/>
      <c r="C25" s="157"/>
      <c r="D25" s="157"/>
      <c r="E25" s="160"/>
      <c r="F25" s="157"/>
      <c r="G25" s="157"/>
      <c r="H25" s="157"/>
      <c r="I25" s="157"/>
      <c r="J25" s="157"/>
      <c r="K25" s="157"/>
    </row>
    <row r="26" spans="1:11" x14ac:dyDescent="0.25">
      <c r="A26" s="210" t="s">
        <v>452</v>
      </c>
      <c r="B26" s="209">
        <v>0</v>
      </c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</row>
    <row r="27" spans="1:11" x14ac:dyDescent="0.25">
      <c r="A27" s="210"/>
      <c r="B27" s="209"/>
      <c r="C27" s="209"/>
      <c r="D27" s="209"/>
      <c r="E27" s="209"/>
      <c r="F27" s="209"/>
      <c r="G27" s="209"/>
      <c r="H27" s="209"/>
      <c r="I27" s="209"/>
      <c r="J27" s="209"/>
      <c r="K27" s="209"/>
    </row>
    <row r="28" spans="1:11" x14ac:dyDescent="0.25">
      <c r="A28" s="1"/>
      <c r="B28" s="94"/>
      <c r="C28" s="87"/>
      <c r="D28" s="87"/>
      <c r="E28" s="95"/>
      <c r="F28" s="87"/>
      <c r="G28" s="87"/>
      <c r="H28" s="87"/>
      <c r="I28" s="87"/>
      <c r="J28" s="87"/>
      <c r="K28" s="87"/>
    </row>
    <row r="29" spans="1:11" x14ac:dyDescent="0.25">
      <c r="A29" s="2"/>
    </row>
    <row r="71" spans="7:7" x14ac:dyDescent="0.25">
      <c r="G71" s="23">
        <v>3509765.97</v>
      </c>
    </row>
    <row r="75" spans="7:7" x14ac:dyDescent="0.25">
      <c r="G75" s="23">
        <v>12.88</v>
      </c>
    </row>
  </sheetData>
  <mergeCells count="27">
    <mergeCell ref="K26:K27"/>
    <mergeCell ref="A2:K2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workbookViewId="0">
      <selection activeCell="A15" sqref="A15"/>
    </sheetView>
  </sheetViews>
  <sheetFormatPr baseColWidth="10" defaultRowHeight="15" x14ac:dyDescent="0.25"/>
  <cols>
    <col min="1" max="1" width="84.28515625" style="23" bestFit="1" customWidth="1"/>
    <col min="2" max="2" width="14.28515625" style="88" bestFit="1" customWidth="1"/>
    <col min="3" max="3" width="13.42578125" style="88" bestFit="1" customWidth="1"/>
    <col min="4" max="4" width="13.140625" style="88" customWidth="1"/>
  </cols>
  <sheetData>
    <row r="1" spans="1:11" x14ac:dyDescent="0.25">
      <c r="A1" s="224" t="s">
        <v>467</v>
      </c>
      <c r="B1" s="205"/>
      <c r="C1" s="205"/>
      <c r="D1" s="225"/>
    </row>
    <row r="2" spans="1:11" s="11" customFormat="1" x14ac:dyDescent="0.25">
      <c r="A2" s="216" t="s">
        <v>466</v>
      </c>
      <c r="B2" s="191"/>
      <c r="C2" s="191"/>
      <c r="D2" s="226"/>
    </row>
    <row r="3" spans="1:11" x14ac:dyDescent="0.25">
      <c r="A3" s="216" t="s">
        <v>461</v>
      </c>
      <c r="B3" s="191"/>
      <c r="C3" s="191"/>
      <c r="D3" s="226"/>
    </row>
    <row r="4" spans="1:11" x14ac:dyDescent="0.25">
      <c r="A4" s="216" t="s">
        <v>493</v>
      </c>
      <c r="B4" s="191"/>
      <c r="C4" s="191"/>
      <c r="D4" s="226"/>
    </row>
    <row r="5" spans="1:11" x14ac:dyDescent="0.25">
      <c r="A5" s="217" t="s">
        <v>0</v>
      </c>
      <c r="B5" s="204"/>
      <c r="C5" s="204"/>
      <c r="D5" s="227"/>
      <c r="F5" s="15"/>
      <c r="G5" s="15"/>
      <c r="H5" s="15"/>
      <c r="I5" s="15"/>
      <c r="J5" s="15"/>
      <c r="K5" s="15"/>
    </row>
    <row r="6" spans="1:11" x14ac:dyDescent="0.25">
      <c r="A6" s="24"/>
      <c r="B6" s="96"/>
      <c r="C6" s="96"/>
      <c r="D6" s="96"/>
      <c r="F6" s="15"/>
      <c r="G6" s="15"/>
      <c r="H6" s="15" t="s">
        <v>408</v>
      </c>
      <c r="I6" s="15"/>
      <c r="J6" s="15"/>
      <c r="K6" s="15"/>
    </row>
    <row r="7" spans="1:11" x14ac:dyDescent="0.25">
      <c r="A7" s="214" t="s">
        <v>1</v>
      </c>
      <c r="B7" s="142" t="s">
        <v>189</v>
      </c>
      <c r="C7" s="212" t="s">
        <v>191</v>
      </c>
      <c r="D7" s="142" t="s">
        <v>192</v>
      </c>
      <c r="F7" s="15"/>
      <c r="G7" s="15"/>
      <c r="H7" s="15" t="s">
        <v>409</v>
      </c>
      <c r="I7" s="15"/>
      <c r="J7" s="15" t="s">
        <v>412</v>
      </c>
      <c r="K7" s="15"/>
    </row>
    <row r="8" spans="1:11" x14ac:dyDescent="0.25">
      <c r="A8" s="215"/>
      <c r="B8" s="147" t="s">
        <v>190</v>
      </c>
      <c r="C8" s="213"/>
      <c r="D8" s="147" t="s">
        <v>193</v>
      </c>
      <c r="F8" s="15"/>
      <c r="G8" s="15"/>
      <c r="H8" s="15"/>
      <c r="I8" s="15" t="s">
        <v>410</v>
      </c>
      <c r="J8" s="15" t="s">
        <v>413</v>
      </c>
      <c r="K8" s="15"/>
    </row>
    <row r="9" spans="1:11" x14ac:dyDescent="0.25">
      <c r="A9" s="30"/>
      <c r="B9" s="97"/>
      <c r="C9" s="97"/>
      <c r="D9" s="97"/>
      <c r="F9" s="15"/>
      <c r="G9" s="15"/>
      <c r="H9" s="15"/>
      <c r="I9" s="15" t="s">
        <v>411</v>
      </c>
      <c r="J9" s="15" t="s">
        <v>414</v>
      </c>
      <c r="K9" s="15"/>
    </row>
    <row r="10" spans="1:11" x14ac:dyDescent="0.25">
      <c r="A10" s="33" t="s">
        <v>194</v>
      </c>
      <c r="B10" s="98">
        <f>+B11+B12+B13</f>
        <v>0</v>
      </c>
      <c r="C10" s="98">
        <f t="shared" ref="C10:D10" si="0">+C11+C12+C13</f>
        <v>22346</v>
      </c>
      <c r="D10" s="98">
        <f t="shared" si="0"/>
        <v>22346</v>
      </c>
      <c r="F10" s="15"/>
      <c r="G10" s="15"/>
      <c r="H10" s="15"/>
      <c r="I10" s="15"/>
      <c r="J10" s="15"/>
      <c r="K10" s="15"/>
    </row>
    <row r="11" spans="1:11" x14ac:dyDescent="0.25">
      <c r="A11" s="34" t="s">
        <v>195</v>
      </c>
      <c r="B11" s="98">
        <v>0</v>
      </c>
      <c r="C11" s="98">
        <v>22346</v>
      </c>
      <c r="D11" s="98">
        <v>22346</v>
      </c>
      <c r="F11" s="15">
        <v>0</v>
      </c>
      <c r="G11" s="15"/>
      <c r="H11" s="15"/>
      <c r="I11" s="15"/>
      <c r="J11" s="15"/>
      <c r="K11" s="15"/>
    </row>
    <row r="12" spans="1:11" x14ac:dyDescent="0.25">
      <c r="A12" s="35" t="s">
        <v>196</v>
      </c>
      <c r="B12" s="99">
        <v>0</v>
      </c>
      <c r="C12" s="99">
        <v>0</v>
      </c>
      <c r="D12" s="99">
        <v>0</v>
      </c>
      <c r="F12" s="15">
        <v>0</v>
      </c>
      <c r="G12" s="15"/>
      <c r="H12" s="15"/>
      <c r="I12" s="15"/>
      <c r="J12" s="15"/>
      <c r="K12" s="15"/>
    </row>
    <row r="13" spans="1:11" x14ac:dyDescent="0.25">
      <c r="A13" s="35" t="s">
        <v>197</v>
      </c>
      <c r="B13" s="101">
        <v>0</v>
      </c>
      <c r="C13" s="101">
        <v>0</v>
      </c>
      <c r="D13" s="100">
        <v>0</v>
      </c>
      <c r="F13" s="15"/>
      <c r="G13" s="15"/>
      <c r="H13" s="15"/>
      <c r="I13" s="15"/>
      <c r="J13" s="15"/>
      <c r="K13" s="15"/>
    </row>
    <row r="14" spans="1:11" x14ac:dyDescent="0.25">
      <c r="A14" s="36"/>
      <c r="B14" s="101"/>
      <c r="C14" s="101"/>
      <c r="D14" s="100"/>
      <c r="F14" s="15"/>
      <c r="G14" s="15"/>
      <c r="H14" s="15"/>
      <c r="I14" s="15"/>
      <c r="J14" s="15"/>
      <c r="K14" s="15"/>
    </row>
    <row r="15" spans="1:11" x14ac:dyDescent="0.25">
      <c r="A15" s="37" t="s">
        <v>198</v>
      </c>
      <c r="B15" s="102">
        <f>+B16+B17</f>
        <v>17135004</v>
      </c>
      <c r="C15" s="102">
        <f>+C17+C16</f>
        <v>19407975</v>
      </c>
      <c r="D15" s="100">
        <f>+D16+D17</f>
        <v>19407975</v>
      </c>
      <c r="F15" s="15">
        <v>0</v>
      </c>
      <c r="G15" s="15"/>
      <c r="H15" s="15"/>
      <c r="I15" s="15"/>
      <c r="J15" s="15"/>
      <c r="K15" s="15"/>
    </row>
    <row r="16" spans="1:11" x14ac:dyDescent="0.25">
      <c r="A16" s="35" t="s">
        <v>199</v>
      </c>
      <c r="B16" s="103">
        <v>2650500</v>
      </c>
      <c r="C16" s="104">
        <v>1892980</v>
      </c>
      <c r="D16" s="104">
        <v>1892980</v>
      </c>
      <c r="F16" s="15">
        <v>0</v>
      </c>
      <c r="G16" s="15"/>
      <c r="H16" s="15"/>
      <c r="I16" s="15"/>
      <c r="J16" s="15"/>
      <c r="K16" s="15"/>
    </row>
    <row r="17" spans="1:11" x14ac:dyDescent="0.25">
      <c r="A17" s="35" t="s">
        <v>200</v>
      </c>
      <c r="B17" s="141">
        <v>14484504</v>
      </c>
      <c r="C17" s="141">
        <v>17514995</v>
      </c>
      <c r="D17" s="141">
        <v>17514995</v>
      </c>
      <c r="F17" s="15"/>
      <c r="G17" s="15"/>
      <c r="H17" s="15"/>
      <c r="I17" s="15"/>
      <c r="J17" s="15"/>
      <c r="K17" s="15"/>
    </row>
    <row r="18" spans="1:11" x14ac:dyDescent="0.25">
      <c r="A18" s="36"/>
      <c r="B18" s="105"/>
      <c r="C18" s="105"/>
      <c r="D18" s="100"/>
      <c r="F18" s="15"/>
      <c r="G18" s="15"/>
      <c r="H18" s="15"/>
      <c r="I18" s="15"/>
      <c r="J18" s="15"/>
      <c r="K18" s="15"/>
    </row>
    <row r="19" spans="1:11" x14ac:dyDescent="0.25">
      <c r="A19" s="37" t="s">
        <v>201</v>
      </c>
      <c r="B19" s="105">
        <f>+B20+B21</f>
        <v>0</v>
      </c>
      <c r="C19" s="105">
        <f>+C20</f>
        <v>0</v>
      </c>
      <c r="D19" s="100">
        <f>+D20</f>
        <v>0</v>
      </c>
      <c r="F19" s="15"/>
      <c r="G19" s="15"/>
      <c r="H19" s="15"/>
      <c r="I19" s="15"/>
      <c r="J19" s="15"/>
      <c r="K19" s="15"/>
    </row>
    <row r="20" spans="1:11" x14ac:dyDescent="0.25">
      <c r="A20" s="35" t="s">
        <v>202</v>
      </c>
      <c r="B20" s="101">
        <v>0</v>
      </c>
      <c r="C20" s="101">
        <v>0</v>
      </c>
      <c r="D20" s="100">
        <v>0</v>
      </c>
      <c r="F20" s="15">
        <v>0</v>
      </c>
      <c r="G20" s="15"/>
      <c r="H20" s="15"/>
      <c r="I20" s="15"/>
      <c r="J20" s="15"/>
      <c r="K20" s="15"/>
    </row>
    <row r="21" spans="1:11" x14ac:dyDescent="0.25">
      <c r="A21" s="35" t="s">
        <v>203</v>
      </c>
      <c r="B21" s="222">
        <v>0</v>
      </c>
      <c r="C21" s="222">
        <v>0</v>
      </c>
      <c r="D21" s="223">
        <v>0</v>
      </c>
      <c r="F21" s="15"/>
      <c r="G21" s="15"/>
      <c r="H21" s="15"/>
      <c r="I21" s="15"/>
      <c r="J21" s="15"/>
      <c r="K21" s="15"/>
    </row>
    <row r="22" spans="1:11" x14ac:dyDescent="0.25">
      <c r="A22" s="35" t="s">
        <v>204</v>
      </c>
      <c r="B22" s="222"/>
      <c r="C22" s="222"/>
      <c r="D22" s="223"/>
      <c r="F22" s="15">
        <v>0</v>
      </c>
      <c r="G22" s="15"/>
      <c r="H22" s="15"/>
      <c r="I22" s="15"/>
      <c r="J22" s="15"/>
      <c r="K22" s="15"/>
    </row>
    <row r="23" spans="1:11" x14ac:dyDescent="0.25">
      <c r="A23" s="36"/>
      <c r="B23" s="101"/>
      <c r="C23" s="101"/>
      <c r="D23" s="100"/>
      <c r="F23" s="15"/>
      <c r="G23" s="15"/>
      <c r="H23" s="15"/>
      <c r="I23" s="15"/>
      <c r="J23" s="15"/>
      <c r="K23" s="15"/>
    </row>
    <row r="24" spans="1:11" x14ac:dyDescent="0.25">
      <c r="A24" s="37" t="s">
        <v>395</v>
      </c>
      <c r="B24" s="101">
        <v>0</v>
      </c>
      <c r="C24" s="105">
        <f>+C10-C15+C19</f>
        <v>-19385629</v>
      </c>
      <c r="D24" s="105">
        <f>+D10-D15+D19</f>
        <v>-19385629</v>
      </c>
      <c r="F24" s="15"/>
      <c r="G24" s="15"/>
      <c r="H24" s="15"/>
      <c r="I24" s="15"/>
      <c r="J24" s="15"/>
      <c r="K24" s="15"/>
    </row>
    <row r="25" spans="1:11" x14ac:dyDescent="0.25">
      <c r="A25" s="37" t="s">
        <v>205</v>
      </c>
      <c r="B25" s="101">
        <v>0</v>
      </c>
      <c r="C25" s="101">
        <f>+C24-C13</f>
        <v>-19385629</v>
      </c>
      <c r="D25" s="154">
        <f>+D24-D13</f>
        <v>-19385629</v>
      </c>
      <c r="F25" s="15"/>
      <c r="G25" s="15"/>
      <c r="H25" s="15"/>
      <c r="I25" s="15"/>
      <c r="J25" s="15"/>
      <c r="K25" s="15"/>
    </row>
    <row r="26" spans="1:11" x14ac:dyDescent="0.25">
      <c r="A26" s="37" t="s">
        <v>415</v>
      </c>
      <c r="B26" s="101">
        <v>0</v>
      </c>
      <c r="C26" s="101">
        <f>+C25-C19</f>
        <v>-19385629</v>
      </c>
      <c r="D26" s="154">
        <f>+D25-D19</f>
        <v>-19385629</v>
      </c>
      <c r="F26" s="15"/>
      <c r="G26" s="15"/>
      <c r="H26" s="15"/>
      <c r="I26" s="15"/>
      <c r="J26" s="15"/>
      <c r="K26" s="15"/>
    </row>
    <row r="27" spans="1:11" x14ac:dyDescent="0.25">
      <c r="A27" s="31"/>
      <c r="B27" s="107"/>
      <c r="C27" s="107"/>
      <c r="D27" s="107"/>
    </row>
    <row r="28" spans="1:11" x14ac:dyDescent="0.25">
      <c r="A28" s="221"/>
      <c r="B28" s="221"/>
      <c r="C28" s="221"/>
      <c r="D28" s="221"/>
    </row>
    <row r="29" spans="1:11" x14ac:dyDescent="0.25">
      <c r="A29" s="148" t="s">
        <v>206</v>
      </c>
      <c r="B29" s="147">
        <v>0</v>
      </c>
      <c r="C29" s="147" t="s">
        <v>191</v>
      </c>
      <c r="D29" s="147" t="s">
        <v>193</v>
      </c>
    </row>
    <row r="30" spans="1:11" x14ac:dyDescent="0.25">
      <c r="A30" s="30"/>
      <c r="B30" s="97"/>
      <c r="C30" s="97"/>
      <c r="D30" s="108"/>
    </row>
    <row r="31" spans="1:11" x14ac:dyDescent="0.25">
      <c r="A31" s="29" t="s">
        <v>208</v>
      </c>
      <c r="B31" s="97">
        <f>+B32+B33</f>
        <v>0</v>
      </c>
      <c r="C31" s="97">
        <f t="shared" ref="C31:D31" si="1">+C32+C33</f>
        <v>0</v>
      </c>
      <c r="D31" s="97">
        <f t="shared" si="1"/>
        <v>0</v>
      </c>
    </row>
    <row r="32" spans="1:11" x14ac:dyDescent="0.25">
      <c r="A32" s="26" t="s">
        <v>209</v>
      </c>
      <c r="B32" s="97">
        <v>0</v>
      </c>
      <c r="C32" s="97">
        <v>0</v>
      </c>
      <c r="D32" s="108">
        <v>0</v>
      </c>
    </row>
    <row r="33" spans="1:4" x14ac:dyDescent="0.25">
      <c r="A33" s="26" t="s">
        <v>210</v>
      </c>
      <c r="B33" s="97">
        <v>0</v>
      </c>
      <c r="C33" s="97">
        <v>0</v>
      </c>
      <c r="D33" s="108">
        <v>0</v>
      </c>
    </row>
    <row r="34" spans="1:4" x14ac:dyDescent="0.25">
      <c r="A34" s="30"/>
      <c r="B34" s="97"/>
      <c r="C34" s="97"/>
      <c r="D34" s="108"/>
    </row>
    <row r="35" spans="1:4" x14ac:dyDescent="0.25">
      <c r="A35" s="29" t="s">
        <v>211</v>
      </c>
      <c r="B35" s="97">
        <v>0</v>
      </c>
      <c r="C35" s="97">
        <f>+C26-C31</f>
        <v>-19385629</v>
      </c>
      <c r="D35" s="97">
        <f>+D26-D31</f>
        <v>-19385629</v>
      </c>
    </row>
    <row r="36" spans="1:4" x14ac:dyDescent="0.25">
      <c r="A36" s="31"/>
      <c r="B36" s="109"/>
      <c r="C36" s="109"/>
      <c r="D36" s="109"/>
    </row>
    <row r="38" spans="1:4" x14ac:dyDescent="0.25">
      <c r="A38" s="216" t="s">
        <v>206</v>
      </c>
      <c r="B38" s="142" t="s">
        <v>189</v>
      </c>
      <c r="C38" s="212" t="s">
        <v>191</v>
      </c>
      <c r="D38" s="142" t="s">
        <v>192</v>
      </c>
    </row>
    <row r="39" spans="1:4" x14ac:dyDescent="0.25">
      <c r="A39" s="217"/>
      <c r="B39" s="147" t="s">
        <v>207</v>
      </c>
      <c r="C39" s="213"/>
      <c r="D39" s="147" t="s">
        <v>193</v>
      </c>
    </row>
    <row r="40" spans="1:4" x14ac:dyDescent="0.25">
      <c r="A40" s="30"/>
      <c r="B40" s="97"/>
      <c r="C40" s="97"/>
      <c r="D40" s="97"/>
    </row>
    <row r="41" spans="1:4" x14ac:dyDescent="0.25">
      <c r="A41" s="29" t="s">
        <v>212</v>
      </c>
      <c r="B41" s="97">
        <f>+B42+B43</f>
        <v>0</v>
      </c>
      <c r="C41" s="97">
        <f t="shared" ref="C41:D41" si="2">+C42+C43</f>
        <v>0</v>
      </c>
      <c r="D41" s="97">
        <f t="shared" si="2"/>
        <v>0</v>
      </c>
    </row>
    <row r="42" spans="1:4" x14ac:dyDescent="0.25">
      <c r="A42" s="26" t="s">
        <v>213</v>
      </c>
      <c r="B42" s="97">
        <v>0</v>
      </c>
      <c r="C42" s="97">
        <v>0</v>
      </c>
      <c r="D42" s="97">
        <v>0</v>
      </c>
    </row>
    <row r="43" spans="1:4" x14ac:dyDescent="0.25">
      <c r="A43" s="26" t="s">
        <v>214</v>
      </c>
      <c r="B43" s="97">
        <v>0</v>
      </c>
      <c r="C43" s="97">
        <v>0</v>
      </c>
      <c r="D43" s="97">
        <v>0</v>
      </c>
    </row>
    <row r="44" spans="1:4" x14ac:dyDescent="0.25">
      <c r="A44" s="26" t="s">
        <v>215</v>
      </c>
      <c r="B44" s="97"/>
      <c r="C44" s="97"/>
      <c r="D44" s="97"/>
    </row>
    <row r="45" spans="1:4" x14ac:dyDescent="0.25">
      <c r="A45" s="29" t="s">
        <v>216</v>
      </c>
      <c r="B45" s="97">
        <f>+B46+B47</f>
        <v>0</v>
      </c>
      <c r="C45" s="97">
        <f t="shared" ref="C45:D45" si="3">+C46+C47</f>
        <v>0</v>
      </c>
      <c r="D45" s="97">
        <f t="shared" si="3"/>
        <v>0</v>
      </c>
    </row>
    <row r="46" spans="1:4" x14ac:dyDescent="0.25">
      <c r="A46" s="26" t="s">
        <v>217</v>
      </c>
      <c r="B46" s="97">
        <v>0</v>
      </c>
      <c r="C46" s="97">
        <v>0</v>
      </c>
      <c r="D46" s="97">
        <v>0</v>
      </c>
    </row>
    <row r="47" spans="1:4" x14ac:dyDescent="0.25">
      <c r="A47" s="26" t="s">
        <v>218</v>
      </c>
      <c r="B47" s="97">
        <v>0</v>
      </c>
      <c r="C47" s="97">
        <v>0</v>
      </c>
      <c r="D47" s="97">
        <v>0</v>
      </c>
    </row>
    <row r="48" spans="1:4" x14ac:dyDescent="0.25">
      <c r="A48" s="30"/>
      <c r="B48" s="97"/>
      <c r="C48" s="97"/>
      <c r="D48" s="97"/>
    </row>
    <row r="49" spans="1:4" x14ac:dyDescent="0.25">
      <c r="A49" s="219" t="s">
        <v>219</v>
      </c>
      <c r="B49" s="97">
        <f>+B41-B45</f>
        <v>0</v>
      </c>
      <c r="C49" s="97">
        <f t="shared" ref="C49:D49" si="4">+C41-C45</f>
        <v>0</v>
      </c>
      <c r="D49" s="97">
        <f t="shared" si="4"/>
        <v>0</v>
      </c>
    </row>
    <row r="50" spans="1:4" x14ac:dyDescent="0.25">
      <c r="A50" s="220"/>
      <c r="B50" s="107"/>
      <c r="C50" s="107"/>
      <c r="D50" s="107"/>
    </row>
    <row r="52" spans="1:4" x14ac:dyDescent="0.25">
      <c r="A52" s="216" t="s">
        <v>206</v>
      </c>
      <c r="B52" s="142" t="s">
        <v>189</v>
      </c>
      <c r="C52" s="212" t="s">
        <v>191</v>
      </c>
      <c r="D52" s="142" t="s">
        <v>192</v>
      </c>
    </row>
    <row r="53" spans="1:4" x14ac:dyDescent="0.25">
      <c r="A53" s="217"/>
      <c r="B53" s="147" t="s">
        <v>207</v>
      </c>
      <c r="C53" s="213"/>
      <c r="D53" s="147" t="s">
        <v>193</v>
      </c>
    </row>
    <row r="54" spans="1:4" x14ac:dyDescent="0.25">
      <c r="A54" s="30"/>
      <c r="B54" s="97"/>
      <c r="C54" s="97"/>
      <c r="D54" s="97"/>
    </row>
    <row r="55" spans="1:4" x14ac:dyDescent="0.25">
      <c r="A55" s="218" t="s">
        <v>195</v>
      </c>
      <c r="B55" s="97"/>
      <c r="C55" s="97"/>
      <c r="D55" s="97"/>
    </row>
    <row r="56" spans="1:4" x14ac:dyDescent="0.25">
      <c r="A56" s="218"/>
      <c r="B56" s="97">
        <f>+B11</f>
        <v>0</v>
      </c>
      <c r="C56" s="97">
        <f>+C11</f>
        <v>22346</v>
      </c>
      <c r="D56" s="97">
        <f>+D11</f>
        <v>22346</v>
      </c>
    </row>
    <row r="57" spans="1:4" x14ac:dyDescent="0.25">
      <c r="A57" s="28" t="s">
        <v>220</v>
      </c>
      <c r="B57" s="97">
        <f>+B58+B59</f>
        <v>0</v>
      </c>
      <c r="C57" s="97">
        <f t="shared" ref="C57:D57" si="5">+C58+C59</f>
        <v>0</v>
      </c>
      <c r="D57" s="97">
        <f t="shared" si="5"/>
        <v>0</v>
      </c>
    </row>
    <row r="58" spans="1:4" x14ac:dyDescent="0.25">
      <c r="A58" s="26" t="s">
        <v>221</v>
      </c>
      <c r="B58" s="97">
        <v>0</v>
      </c>
      <c r="C58" s="97">
        <v>0</v>
      </c>
      <c r="D58" s="97">
        <v>0</v>
      </c>
    </row>
    <row r="59" spans="1:4" x14ac:dyDescent="0.25">
      <c r="A59" s="26" t="s">
        <v>217</v>
      </c>
      <c r="B59" s="97">
        <v>0</v>
      </c>
      <c r="C59" s="97">
        <v>0</v>
      </c>
      <c r="D59" s="97">
        <v>0</v>
      </c>
    </row>
    <row r="60" spans="1:4" x14ac:dyDescent="0.25">
      <c r="A60" s="25"/>
      <c r="B60" s="97"/>
      <c r="C60" s="97"/>
      <c r="D60" s="97"/>
    </row>
    <row r="61" spans="1:4" x14ac:dyDescent="0.25">
      <c r="A61" s="25" t="s">
        <v>199</v>
      </c>
      <c r="B61" s="97">
        <v>2650500</v>
      </c>
      <c r="C61" s="97">
        <f>+C16</f>
        <v>1892980</v>
      </c>
      <c r="D61" s="97">
        <f>+D16</f>
        <v>1892980</v>
      </c>
    </row>
    <row r="62" spans="1:4" x14ac:dyDescent="0.25">
      <c r="A62" s="25"/>
      <c r="B62" s="97"/>
      <c r="C62" s="97"/>
      <c r="D62" s="97"/>
    </row>
    <row r="63" spans="1:4" x14ac:dyDescent="0.25">
      <c r="A63" s="25" t="s">
        <v>202</v>
      </c>
      <c r="B63" s="110">
        <v>0</v>
      </c>
      <c r="C63" s="97">
        <v>0</v>
      </c>
      <c r="D63" s="97">
        <f>+D20</f>
        <v>0</v>
      </c>
    </row>
    <row r="64" spans="1:4" x14ac:dyDescent="0.25">
      <c r="A64" s="25"/>
      <c r="B64" s="97"/>
      <c r="C64" s="97"/>
      <c r="D64" s="97"/>
    </row>
    <row r="65" spans="1:7" x14ac:dyDescent="0.25">
      <c r="A65" s="27" t="s">
        <v>453</v>
      </c>
      <c r="B65" s="97">
        <f>+B56+B57-B61+B63</f>
        <v>-2650500</v>
      </c>
      <c r="C65" s="97">
        <f>+C56+C57-C61+C63</f>
        <v>-1870634</v>
      </c>
      <c r="D65" s="97">
        <f>+D56+D57-D61+D63</f>
        <v>-1870634</v>
      </c>
    </row>
    <row r="66" spans="1:7" x14ac:dyDescent="0.25">
      <c r="A66" s="27" t="s">
        <v>454</v>
      </c>
      <c r="B66" s="97">
        <f>+B65-B57</f>
        <v>-2650500</v>
      </c>
      <c r="C66" s="97">
        <f>+C65-C57</f>
        <v>-1870634</v>
      </c>
      <c r="D66" s="97">
        <f>+D65-D57</f>
        <v>-1870634</v>
      </c>
      <c r="F66" s="15"/>
      <c r="G66" s="15"/>
    </row>
    <row r="67" spans="1:7" x14ac:dyDescent="0.25">
      <c r="A67" s="27"/>
      <c r="B67" s="97"/>
      <c r="C67" s="97"/>
      <c r="D67" s="97"/>
      <c r="F67" s="15"/>
      <c r="G67" s="15"/>
    </row>
    <row r="68" spans="1:7" x14ac:dyDescent="0.25">
      <c r="A68" s="32"/>
      <c r="B68" s="109"/>
      <c r="C68" s="109"/>
      <c r="D68" s="109"/>
      <c r="F68" s="15"/>
      <c r="G68" s="15"/>
    </row>
    <row r="69" spans="1:7" x14ac:dyDescent="0.25">
      <c r="F69" s="15">
        <v>3509765.97</v>
      </c>
      <c r="G69" s="15"/>
    </row>
    <row r="70" spans="1:7" x14ac:dyDescent="0.25">
      <c r="A70" s="216" t="s">
        <v>206</v>
      </c>
      <c r="B70" s="142" t="s">
        <v>189</v>
      </c>
      <c r="C70" s="212" t="s">
        <v>191</v>
      </c>
      <c r="D70" s="142" t="s">
        <v>192</v>
      </c>
      <c r="F70" s="15"/>
      <c r="G70" s="15"/>
    </row>
    <row r="71" spans="1:7" x14ac:dyDescent="0.25">
      <c r="A71" s="216"/>
      <c r="B71" s="142" t="s">
        <v>207</v>
      </c>
      <c r="C71" s="212"/>
      <c r="D71" s="142" t="s">
        <v>193</v>
      </c>
      <c r="F71" s="15"/>
      <c r="G71" s="15"/>
    </row>
    <row r="72" spans="1:7" x14ac:dyDescent="0.25">
      <c r="A72" s="30"/>
      <c r="B72" s="108"/>
      <c r="C72" s="111"/>
      <c r="D72" s="111"/>
      <c r="F72" s="15"/>
      <c r="G72" s="15"/>
    </row>
    <row r="73" spans="1:7" x14ac:dyDescent="0.25">
      <c r="A73" s="30" t="s">
        <v>196</v>
      </c>
      <c r="B73" s="108">
        <f>+B12</f>
        <v>0</v>
      </c>
      <c r="C73" s="108">
        <f t="shared" ref="C73:D73" si="6">+C12</f>
        <v>0</v>
      </c>
      <c r="D73" s="108">
        <f t="shared" si="6"/>
        <v>0</v>
      </c>
      <c r="F73" s="15">
        <v>12.88</v>
      </c>
      <c r="G73" s="15"/>
    </row>
    <row r="74" spans="1:7" x14ac:dyDescent="0.25">
      <c r="A74" s="30"/>
      <c r="B74" s="108"/>
      <c r="C74" s="108"/>
      <c r="D74" s="108"/>
      <c r="F74" s="15"/>
      <c r="G74" s="15"/>
    </row>
    <row r="75" spans="1:7" x14ac:dyDescent="0.25">
      <c r="A75" s="25" t="s">
        <v>417</v>
      </c>
      <c r="B75" s="108">
        <v>0</v>
      </c>
      <c r="C75" s="108">
        <v>0</v>
      </c>
      <c r="D75" s="108">
        <v>0</v>
      </c>
      <c r="F75" s="15"/>
      <c r="G75" s="15"/>
    </row>
    <row r="76" spans="1:7" x14ac:dyDescent="0.25">
      <c r="A76" s="26" t="s">
        <v>416</v>
      </c>
      <c r="B76" s="108">
        <v>0</v>
      </c>
      <c r="C76" s="111">
        <v>0</v>
      </c>
      <c r="D76" s="111">
        <v>0</v>
      </c>
      <c r="F76" s="15"/>
      <c r="G76" s="15"/>
    </row>
    <row r="77" spans="1:7" x14ac:dyDescent="0.25">
      <c r="A77" s="26" t="s">
        <v>218</v>
      </c>
      <c r="B77" s="108">
        <v>0</v>
      </c>
      <c r="C77" s="111">
        <v>0</v>
      </c>
      <c r="D77" s="111">
        <v>0</v>
      </c>
    </row>
    <row r="78" spans="1:7" x14ac:dyDescent="0.25">
      <c r="A78" s="25"/>
      <c r="B78" s="108"/>
      <c r="C78" s="111"/>
      <c r="D78" s="111"/>
    </row>
    <row r="79" spans="1:7" x14ac:dyDescent="0.25">
      <c r="A79" s="25" t="s">
        <v>200</v>
      </c>
      <c r="B79" s="108">
        <f>+B17</f>
        <v>14484504</v>
      </c>
      <c r="C79" s="108">
        <f t="shared" ref="C79:D79" si="7">+C17</f>
        <v>17514995</v>
      </c>
      <c r="D79" s="108">
        <f t="shared" si="7"/>
        <v>17514995</v>
      </c>
    </row>
    <row r="80" spans="1:7" x14ac:dyDescent="0.25">
      <c r="A80" s="25"/>
      <c r="B80" s="108"/>
      <c r="C80" s="111"/>
      <c r="D80" s="111"/>
    </row>
    <row r="81" spans="1:4" x14ac:dyDescent="0.25">
      <c r="A81" s="25" t="s">
        <v>222</v>
      </c>
      <c r="B81" s="112">
        <v>0</v>
      </c>
      <c r="C81" s="111">
        <v>0</v>
      </c>
      <c r="D81" s="111">
        <v>0</v>
      </c>
    </row>
    <row r="82" spans="1:4" x14ac:dyDescent="0.25">
      <c r="A82" s="25"/>
      <c r="B82" s="108"/>
      <c r="C82" s="111"/>
      <c r="D82" s="111"/>
    </row>
    <row r="83" spans="1:4" x14ac:dyDescent="0.25">
      <c r="A83" s="27" t="s">
        <v>469</v>
      </c>
      <c r="B83" s="113">
        <f>+B73+B75-B79+B81</f>
        <v>-14484504</v>
      </c>
      <c r="C83" s="113">
        <f>+C73+C75-C79+C81</f>
        <v>-17514995</v>
      </c>
      <c r="D83" s="113">
        <f>+D73+D75-D79+D81</f>
        <v>-17514995</v>
      </c>
    </row>
    <row r="84" spans="1:4" x14ac:dyDescent="0.25">
      <c r="A84" s="27" t="s">
        <v>470</v>
      </c>
      <c r="B84" s="108">
        <f>+B83-B75</f>
        <v>-14484504</v>
      </c>
      <c r="C84" s="108">
        <f>+C83-C75</f>
        <v>-17514995</v>
      </c>
      <c r="D84" s="108">
        <f>+D83-D75</f>
        <v>-17514995</v>
      </c>
    </row>
    <row r="85" spans="1:4" x14ac:dyDescent="0.25">
      <c r="A85" s="27"/>
      <c r="B85" s="108"/>
      <c r="C85" s="108"/>
      <c r="D85" s="108"/>
    </row>
    <row r="86" spans="1:4" x14ac:dyDescent="0.25">
      <c r="A86" s="32"/>
      <c r="B86" s="114"/>
      <c r="C86" s="115"/>
      <c r="D86" s="115"/>
    </row>
  </sheetData>
  <mergeCells count="19">
    <mergeCell ref="A1:D1"/>
    <mergeCell ref="A2:D2"/>
    <mergeCell ref="A3:D3"/>
    <mergeCell ref="A4:D4"/>
    <mergeCell ref="A5:D5"/>
    <mergeCell ref="C7:C8"/>
    <mergeCell ref="A7:A8"/>
    <mergeCell ref="A38:A39"/>
    <mergeCell ref="A52:A53"/>
    <mergeCell ref="A70:A71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0"/>
  <sheetViews>
    <sheetView workbookViewId="0">
      <selection activeCell="G61" sqref="G61"/>
    </sheetView>
  </sheetViews>
  <sheetFormatPr baseColWidth="10" defaultRowHeight="15" x14ac:dyDescent="0.25"/>
  <cols>
    <col min="1" max="1" width="101.7109375" style="23" bestFit="1" customWidth="1"/>
    <col min="2" max="2" width="13" style="88" customWidth="1"/>
    <col min="3" max="3" width="16" style="88" customWidth="1"/>
    <col min="4" max="4" width="13" style="88" customWidth="1"/>
    <col min="5" max="5" width="14" style="88" customWidth="1"/>
    <col min="6" max="6" width="13.42578125" style="88" customWidth="1"/>
    <col min="7" max="7" width="15.42578125" style="88" customWidth="1"/>
    <col min="8" max="8" width="13.7109375" bestFit="1" customWidth="1"/>
  </cols>
  <sheetData>
    <row r="1" spans="1:7" x14ac:dyDescent="0.25">
      <c r="A1" s="224" t="s">
        <v>467</v>
      </c>
      <c r="B1" s="205"/>
      <c r="C1" s="205"/>
      <c r="D1" s="205"/>
      <c r="E1" s="205"/>
      <c r="F1" s="205"/>
      <c r="G1" s="225"/>
    </row>
    <row r="2" spans="1:7" s="11" customFormat="1" x14ac:dyDescent="0.25">
      <c r="A2" s="216" t="s">
        <v>466</v>
      </c>
      <c r="B2" s="191"/>
      <c r="C2" s="191"/>
      <c r="D2" s="191"/>
      <c r="E2" s="191"/>
      <c r="F2" s="191"/>
      <c r="G2" s="226"/>
    </row>
    <row r="3" spans="1:7" x14ac:dyDescent="0.25">
      <c r="A3" s="216" t="s">
        <v>400</v>
      </c>
      <c r="B3" s="191"/>
      <c r="C3" s="191"/>
      <c r="D3" s="191"/>
      <c r="E3" s="191"/>
      <c r="F3" s="191"/>
      <c r="G3" s="226"/>
    </row>
    <row r="4" spans="1:7" x14ac:dyDescent="0.25">
      <c r="A4" s="216" t="s">
        <v>494</v>
      </c>
      <c r="B4" s="191"/>
      <c r="C4" s="191"/>
      <c r="D4" s="191"/>
      <c r="E4" s="191"/>
      <c r="F4" s="191"/>
      <c r="G4" s="226"/>
    </row>
    <row r="5" spans="1:7" x14ac:dyDescent="0.25">
      <c r="A5" s="217" t="s">
        <v>0</v>
      </c>
      <c r="B5" s="204"/>
      <c r="C5" s="204"/>
      <c r="D5" s="204"/>
      <c r="E5" s="204"/>
      <c r="F5" s="204"/>
      <c r="G5" s="227"/>
    </row>
    <row r="6" spans="1:7" x14ac:dyDescent="0.25">
      <c r="A6" s="205" t="s">
        <v>206</v>
      </c>
      <c r="B6" s="212" t="s">
        <v>223</v>
      </c>
      <c r="C6" s="212"/>
      <c r="D6" s="212"/>
      <c r="E6" s="212"/>
      <c r="F6" s="212"/>
      <c r="G6" s="212" t="s">
        <v>224</v>
      </c>
    </row>
    <row r="7" spans="1:7" x14ac:dyDescent="0.25">
      <c r="A7" s="191"/>
      <c r="B7" s="212" t="s">
        <v>226</v>
      </c>
      <c r="C7" s="142" t="s">
        <v>227</v>
      </c>
      <c r="D7" s="212" t="s">
        <v>229</v>
      </c>
      <c r="E7" s="212" t="s">
        <v>191</v>
      </c>
      <c r="F7" s="212" t="s">
        <v>230</v>
      </c>
      <c r="G7" s="212"/>
    </row>
    <row r="8" spans="1:7" x14ac:dyDescent="0.25">
      <c r="A8" s="145" t="s">
        <v>225</v>
      </c>
      <c r="B8" s="212"/>
      <c r="C8" s="142" t="s">
        <v>228</v>
      </c>
      <c r="D8" s="212"/>
      <c r="E8" s="212"/>
      <c r="F8" s="212"/>
      <c r="G8" s="212"/>
    </row>
    <row r="9" spans="1:7" x14ac:dyDescent="0.25">
      <c r="A9" s="40" t="s">
        <v>231</v>
      </c>
      <c r="B9" s="101"/>
      <c r="C9" s="118"/>
      <c r="D9" s="101"/>
      <c r="E9" s="118"/>
      <c r="F9" s="101"/>
      <c r="G9" s="119"/>
    </row>
    <row r="10" spans="1:7" x14ac:dyDescent="0.25">
      <c r="A10" s="41" t="s">
        <v>232</v>
      </c>
      <c r="B10" s="101">
        <v>0</v>
      </c>
      <c r="C10" s="118">
        <v>0</v>
      </c>
      <c r="D10" s="101">
        <v>0</v>
      </c>
      <c r="E10" s="118">
        <v>0</v>
      </c>
      <c r="F10" s="101">
        <v>0</v>
      </c>
      <c r="G10" s="119">
        <v>0</v>
      </c>
    </row>
    <row r="11" spans="1:7" x14ac:dyDescent="0.25">
      <c r="A11" s="41" t="s">
        <v>233</v>
      </c>
      <c r="B11" s="101">
        <v>0</v>
      </c>
      <c r="C11" s="118">
        <v>0</v>
      </c>
      <c r="D11" s="101">
        <v>0</v>
      </c>
      <c r="E11" s="118">
        <v>0</v>
      </c>
      <c r="F11" s="101">
        <v>0</v>
      </c>
      <c r="G11" s="119">
        <v>0</v>
      </c>
    </row>
    <row r="12" spans="1:7" x14ac:dyDescent="0.25">
      <c r="A12" s="41" t="s">
        <v>234</v>
      </c>
      <c r="B12" s="101">
        <v>0</v>
      </c>
      <c r="C12" s="118">
        <v>0</v>
      </c>
      <c r="D12" s="101">
        <v>0</v>
      </c>
      <c r="E12" s="118">
        <v>0</v>
      </c>
      <c r="F12" s="101">
        <v>0</v>
      </c>
      <c r="G12" s="119">
        <v>0</v>
      </c>
    </row>
    <row r="13" spans="1:7" x14ac:dyDescent="0.25">
      <c r="A13" s="41" t="s">
        <v>235</v>
      </c>
      <c r="B13" s="101">
        <v>0</v>
      </c>
      <c r="C13" s="118">
        <v>22346</v>
      </c>
      <c r="D13" s="101">
        <v>22346</v>
      </c>
      <c r="E13" s="101">
        <v>22346</v>
      </c>
      <c r="F13" s="101">
        <v>22346</v>
      </c>
      <c r="G13" s="119">
        <f>-(+B13-E13)</f>
        <v>22346</v>
      </c>
    </row>
    <row r="14" spans="1:7" x14ac:dyDescent="0.25">
      <c r="A14" s="41" t="s">
        <v>236</v>
      </c>
      <c r="B14" s="101">
        <v>0</v>
      </c>
      <c r="C14" s="150">
        <v>0</v>
      </c>
      <c r="D14" s="150">
        <v>0</v>
      </c>
      <c r="E14" s="150">
        <v>0</v>
      </c>
      <c r="F14" s="150">
        <v>0</v>
      </c>
      <c r="G14" s="101">
        <f>+F14-B14</f>
        <v>0</v>
      </c>
    </row>
    <row r="15" spans="1:7" x14ac:dyDescent="0.25">
      <c r="A15" s="41" t="s">
        <v>237</v>
      </c>
      <c r="B15" s="101">
        <v>0</v>
      </c>
      <c r="C15" s="101">
        <v>0</v>
      </c>
      <c r="D15" s="118">
        <v>0</v>
      </c>
      <c r="E15" s="101">
        <v>0</v>
      </c>
      <c r="F15" s="101">
        <v>0</v>
      </c>
      <c r="G15" s="101">
        <v>0</v>
      </c>
    </row>
    <row r="16" spans="1:7" x14ac:dyDescent="0.25">
      <c r="A16" s="41" t="s">
        <v>238</v>
      </c>
      <c r="B16" s="101">
        <v>0</v>
      </c>
      <c r="C16" s="101">
        <v>0</v>
      </c>
      <c r="D16" s="118">
        <v>0</v>
      </c>
      <c r="E16" s="106">
        <v>0</v>
      </c>
      <c r="F16" s="106">
        <v>0</v>
      </c>
      <c r="G16" s="101">
        <f>+F16-B16</f>
        <v>0</v>
      </c>
    </row>
    <row r="17" spans="1:10" x14ac:dyDescent="0.25">
      <c r="A17" s="41" t="s">
        <v>418</v>
      </c>
      <c r="B17" s="101">
        <v>0</v>
      </c>
      <c r="C17" s="101">
        <v>0</v>
      </c>
      <c r="D17" s="101">
        <f>+B17</f>
        <v>0</v>
      </c>
      <c r="E17" s="101">
        <v>0</v>
      </c>
      <c r="F17" s="101">
        <v>0</v>
      </c>
      <c r="G17" s="119">
        <f>-(+B17-E17)</f>
        <v>0</v>
      </c>
      <c r="H17" s="8" t="s">
        <v>396</v>
      </c>
    </row>
    <row r="18" spans="1:10" x14ac:dyDescent="0.25">
      <c r="A18" s="42" t="s">
        <v>239</v>
      </c>
      <c r="B18" s="101">
        <v>0</v>
      </c>
      <c r="C18" s="118">
        <v>0</v>
      </c>
      <c r="D18" s="101">
        <f>+B18</f>
        <v>0</v>
      </c>
      <c r="E18" s="101">
        <v>0</v>
      </c>
      <c r="F18" s="101">
        <v>0</v>
      </c>
      <c r="G18" s="119">
        <f>+D18-F18</f>
        <v>0</v>
      </c>
    </row>
    <row r="19" spans="1:10" x14ac:dyDescent="0.25">
      <c r="A19" s="42" t="s">
        <v>240</v>
      </c>
      <c r="B19" s="101">
        <v>0</v>
      </c>
      <c r="C19" s="118">
        <v>0</v>
      </c>
      <c r="D19" s="101">
        <v>0</v>
      </c>
      <c r="E19" s="118">
        <v>0</v>
      </c>
      <c r="F19" s="101">
        <v>0</v>
      </c>
      <c r="G19" s="119">
        <v>0</v>
      </c>
    </row>
    <row r="20" spans="1:10" x14ac:dyDescent="0.25">
      <c r="A20" s="42" t="s">
        <v>241</v>
      </c>
      <c r="B20" s="101">
        <v>0</v>
      </c>
      <c r="C20" s="118">
        <v>0</v>
      </c>
      <c r="D20" s="101">
        <v>0</v>
      </c>
      <c r="E20" s="118">
        <v>0</v>
      </c>
      <c r="F20" s="101">
        <v>0</v>
      </c>
      <c r="G20" s="119">
        <v>0</v>
      </c>
      <c r="I20" s="9" t="s">
        <v>396</v>
      </c>
      <c r="J20" s="8" t="s">
        <v>396</v>
      </c>
    </row>
    <row r="21" spans="1:10" x14ac:dyDescent="0.25">
      <c r="A21" s="42" t="s">
        <v>242</v>
      </c>
      <c r="B21" s="101">
        <v>0</v>
      </c>
      <c r="C21" s="118">
        <v>0</v>
      </c>
      <c r="D21" s="101">
        <v>0</v>
      </c>
      <c r="E21" s="118">
        <v>0</v>
      </c>
      <c r="F21" s="101">
        <v>0</v>
      </c>
      <c r="G21" s="119">
        <v>0</v>
      </c>
    </row>
    <row r="22" spans="1:10" x14ac:dyDescent="0.25">
      <c r="A22" s="42" t="s">
        <v>243</v>
      </c>
      <c r="B22" s="101">
        <v>0</v>
      </c>
      <c r="C22" s="118">
        <v>0</v>
      </c>
      <c r="D22" s="101">
        <v>0</v>
      </c>
      <c r="E22" s="118">
        <v>0</v>
      </c>
      <c r="F22" s="101">
        <v>0</v>
      </c>
      <c r="G22" s="119">
        <v>0</v>
      </c>
    </row>
    <row r="23" spans="1:10" x14ac:dyDescent="0.25">
      <c r="A23" s="42" t="s">
        <v>419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</row>
    <row r="24" spans="1:10" x14ac:dyDescent="0.25">
      <c r="A24" s="42" t="s">
        <v>420</v>
      </c>
      <c r="B24" s="120">
        <v>0</v>
      </c>
      <c r="C24" s="120">
        <v>0</v>
      </c>
      <c r="D24" s="120">
        <v>0</v>
      </c>
      <c r="E24" s="120">
        <v>0</v>
      </c>
      <c r="F24" s="120">
        <v>0</v>
      </c>
      <c r="G24" s="120">
        <v>0</v>
      </c>
    </row>
    <row r="25" spans="1:10" x14ac:dyDescent="0.25">
      <c r="A25" s="42" t="s">
        <v>244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</row>
    <row r="26" spans="1:10" x14ac:dyDescent="0.25">
      <c r="A26" s="42" t="s">
        <v>245</v>
      </c>
      <c r="B26" s="120">
        <v>0</v>
      </c>
      <c r="C26" s="120">
        <v>0</v>
      </c>
      <c r="D26" s="120">
        <v>0</v>
      </c>
      <c r="E26" s="120">
        <v>0</v>
      </c>
      <c r="F26" s="120">
        <v>0</v>
      </c>
      <c r="G26" s="120">
        <v>0</v>
      </c>
    </row>
    <row r="27" spans="1:10" x14ac:dyDescent="0.25">
      <c r="A27" s="42" t="s">
        <v>246</v>
      </c>
      <c r="B27" s="101">
        <v>0</v>
      </c>
      <c r="C27" s="118">
        <v>0</v>
      </c>
      <c r="D27" s="101">
        <v>0</v>
      </c>
      <c r="E27" s="118">
        <v>0</v>
      </c>
      <c r="F27" s="101">
        <v>0</v>
      </c>
      <c r="G27" s="119">
        <v>0</v>
      </c>
    </row>
    <row r="28" spans="1:10" x14ac:dyDescent="0.25">
      <c r="A28" s="42" t="s">
        <v>421</v>
      </c>
      <c r="B28" s="101">
        <v>0</v>
      </c>
      <c r="C28" s="118">
        <v>0</v>
      </c>
      <c r="D28" s="101">
        <v>0</v>
      </c>
      <c r="E28" s="118">
        <v>0</v>
      </c>
      <c r="F28" s="101">
        <v>0</v>
      </c>
      <c r="G28" s="119">
        <v>0</v>
      </c>
    </row>
    <row r="29" spans="1:10" x14ac:dyDescent="0.25">
      <c r="A29" s="41" t="s">
        <v>422</v>
      </c>
      <c r="B29" s="101">
        <v>0</v>
      </c>
      <c r="C29" s="118">
        <v>0</v>
      </c>
      <c r="D29" s="101">
        <v>0</v>
      </c>
      <c r="E29" s="118">
        <v>0</v>
      </c>
      <c r="F29" s="101">
        <v>0</v>
      </c>
      <c r="G29" s="119">
        <v>0</v>
      </c>
    </row>
    <row r="30" spans="1:10" x14ac:dyDescent="0.25">
      <c r="A30" s="42" t="s">
        <v>247</v>
      </c>
      <c r="B30" s="120">
        <v>0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</row>
    <row r="31" spans="1:10" x14ac:dyDescent="0.25">
      <c r="A31" s="42" t="s">
        <v>248</v>
      </c>
      <c r="B31" s="120">
        <v>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</row>
    <row r="32" spans="1:10" x14ac:dyDescent="0.25">
      <c r="A32" s="42" t="s">
        <v>249</v>
      </c>
      <c r="B32" s="101">
        <f t="shared" ref="B32:G32" si="0">SUM(B34:B34)</f>
        <v>0</v>
      </c>
      <c r="C32" s="118">
        <f t="shared" si="0"/>
        <v>0</v>
      </c>
      <c r="D32" s="101">
        <f t="shared" si="0"/>
        <v>0</v>
      </c>
      <c r="E32" s="118">
        <f t="shared" si="0"/>
        <v>0</v>
      </c>
      <c r="F32" s="101">
        <f t="shared" si="0"/>
        <v>0</v>
      </c>
      <c r="G32" s="119">
        <f t="shared" si="0"/>
        <v>0</v>
      </c>
    </row>
    <row r="33" spans="1:7" x14ac:dyDescent="0.25">
      <c r="A33" s="42" t="s">
        <v>423</v>
      </c>
      <c r="B33" s="101">
        <v>0</v>
      </c>
      <c r="C33" s="118">
        <v>0</v>
      </c>
      <c r="D33" s="101">
        <v>0</v>
      </c>
      <c r="E33" s="118">
        <v>0</v>
      </c>
      <c r="F33" s="101">
        <v>0</v>
      </c>
      <c r="G33" s="119">
        <v>0</v>
      </c>
    </row>
    <row r="34" spans="1:7" x14ac:dyDescent="0.25">
      <c r="A34" s="42" t="s">
        <v>250</v>
      </c>
      <c r="B34" s="101">
        <v>0</v>
      </c>
      <c r="C34" s="118">
        <v>0</v>
      </c>
      <c r="D34" s="101">
        <v>0</v>
      </c>
      <c r="E34" s="118">
        <v>0</v>
      </c>
      <c r="F34" s="101">
        <v>0</v>
      </c>
      <c r="G34" s="119">
        <v>0</v>
      </c>
    </row>
    <row r="35" spans="1:7" x14ac:dyDescent="0.25">
      <c r="A35" s="41" t="s">
        <v>251</v>
      </c>
      <c r="B35" s="48">
        <v>0</v>
      </c>
      <c r="C35" s="151">
        <v>0</v>
      </c>
      <c r="D35" s="48">
        <v>0</v>
      </c>
      <c r="E35" s="48">
        <v>0</v>
      </c>
      <c r="F35" s="48">
        <v>0</v>
      </c>
      <c r="G35" s="47">
        <v>0</v>
      </c>
    </row>
    <row r="36" spans="1:7" x14ac:dyDescent="0.25">
      <c r="A36" s="41" t="s">
        <v>252</v>
      </c>
      <c r="B36" s="101">
        <v>0</v>
      </c>
      <c r="C36" s="118">
        <v>0</v>
      </c>
      <c r="D36" s="101">
        <v>0</v>
      </c>
      <c r="E36" s="118">
        <v>0</v>
      </c>
      <c r="F36" s="101">
        <v>0</v>
      </c>
      <c r="G36" s="101">
        <v>0</v>
      </c>
    </row>
    <row r="37" spans="1:7" x14ac:dyDescent="0.25">
      <c r="A37" s="42" t="s">
        <v>253</v>
      </c>
      <c r="B37" s="101">
        <v>0</v>
      </c>
      <c r="C37" s="118">
        <v>0</v>
      </c>
      <c r="D37" s="101">
        <v>0</v>
      </c>
      <c r="E37" s="118">
        <v>0</v>
      </c>
      <c r="F37" s="101">
        <v>0</v>
      </c>
      <c r="G37" s="101">
        <v>0</v>
      </c>
    </row>
    <row r="38" spans="1:7" x14ac:dyDescent="0.25">
      <c r="A38" s="41" t="s">
        <v>254</v>
      </c>
      <c r="B38" s="101">
        <f>+B39+B40</f>
        <v>0</v>
      </c>
      <c r="C38" s="118">
        <f t="shared" ref="C38:G38" si="1">+C39+C40</f>
        <v>0</v>
      </c>
      <c r="D38" s="101">
        <f t="shared" si="1"/>
        <v>0</v>
      </c>
      <c r="E38" s="118">
        <f t="shared" si="1"/>
        <v>0</v>
      </c>
      <c r="F38" s="101">
        <f t="shared" si="1"/>
        <v>0</v>
      </c>
      <c r="G38" s="119">
        <f t="shared" si="1"/>
        <v>0</v>
      </c>
    </row>
    <row r="39" spans="1:7" x14ac:dyDescent="0.25">
      <c r="A39" s="42" t="s">
        <v>255</v>
      </c>
      <c r="B39" s="101">
        <v>0</v>
      </c>
      <c r="C39" s="118">
        <v>0</v>
      </c>
      <c r="D39" s="101">
        <v>0</v>
      </c>
      <c r="E39" s="154">
        <v>0</v>
      </c>
      <c r="F39" s="119">
        <v>0</v>
      </c>
      <c r="G39" s="119">
        <f>+E39-B39</f>
        <v>0</v>
      </c>
    </row>
    <row r="40" spans="1:7" x14ac:dyDescent="0.25">
      <c r="A40" s="42" t="s">
        <v>256</v>
      </c>
      <c r="B40" s="101">
        <v>0</v>
      </c>
      <c r="C40" s="118">
        <v>0</v>
      </c>
      <c r="D40" s="101">
        <v>0</v>
      </c>
      <c r="E40" s="118">
        <v>0</v>
      </c>
      <c r="F40" s="101">
        <v>0</v>
      </c>
      <c r="G40" s="119">
        <v>0</v>
      </c>
    </row>
    <row r="41" spans="1:7" x14ac:dyDescent="0.25">
      <c r="A41" s="40" t="s">
        <v>424</v>
      </c>
      <c r="B41" s="120">
        <f>+B10+B11+B12+B13+B15+B16+B17+B29+B35+B36+B38+B14</f>
        <v>0</v>
      </c>
      <c r="C41" s="120">
        <f t="shared" ref="C41:G41" si="2">+C10+C11+C12+C13+C15+C16+C17+C29+C35+C36+C38+C14</f>
        <v>22346</v>
      </c>
      <c r="D41" s="120">
        <f t="shared" si="2"/>
        <v>22346</v>
      </c>
      <c r="E41" s="120">
        <f t="shared" si="2"/>
        <v>22346</v>
      </c>
      <c r="F41" s="120">
        <f t="shared" si="2"/>
        <v>22346</v>
      </c>
      <c r="G41" s="120">
        <f t="shared" si="2"/>
        <v>22346</v>
      </c>
    </row>
    <row r="42" spans="1:7" x14ac:dyDescent="0.25">
      <c r="A42" s="40" t="s">
        <v>425</v>
      </c>
      <c r="B42" s="121"/>
      <c r="C42" s="101"/>
      <c r="D42" s="118"/>
      <c r="E42" s="101"/>
      <c r="F42" s="118"/>
      <c r="G42" s="120">
        <v>0</v>
      </c>
    </row>
    <row r="43" spans="1:7" x14ac:dyDescent="0.25">
      <c r="A43" s="40" t="s">
        <v>257</v>
      </c>
      <c r="B43" s="122"/>
      <c r="C43" s="123"/>
      <c r="D43" s="124"/>
      <c r="E43" s="123"/>
      <c r="F43" s="124"/>
      <c r="G43" s="123"/>
    </row>
    <row r="44" spans="1:7" x14ac:dyDescent="0.25">
      <c r="A44" s="41" t="s">
        <v>258</v>
      </c>
      <c r="B44" s="121">
        <f t="shared" ref="B44:G44" si="3">SUM(B45:B52)</f>
        <v>0</v>
      </c>
      <c r="C44" s="121">
        <f t="shared" si="3"/>
        <v>0</v>
      </c>
      <c r="D44" s="121">
        <f t="shared" si="3"/>
        <v>0</v>
      </c>
      <c r="E44" s="121">
        <f t="shared" si="3"/>
        <v>0</v>
      </c>
      <c r="F44" s="121">
        <f t="shared" si="3"/>
        <v>0</v>
      </c>
      <c r="G44" s="101">
        <f t="shared" si="3"/>
        <v>0</v>
      </c>
    </row>
    <row r="45" spans="1:7" x14ac:dyDescent="0.25">
      <c r="A45" s="42" t="s">
        <v>426</v>
      </c>
      <c r="B45" s="121">
        <v>0</v>
      </c>
      <c r="C45" s="121">
        <v>0</v>
      </c>
      <c r="D45" s="121">
        <v>0</v>
      </c>
      <c r="E45" s="121">
        <v>0</v>
      </c>
      <c r="F45" s="121">
        <v>0</v>
      </c>
      <c r="G45" s="101">
        <v>0</v>
      </c>
    </row>
    <row r="46" spans="1:7" x14ac:dyDescent="0.25">
      <c r="A46" s="42" t="s">
        <v>427</v>
      </c>
      <c r="B46" s="121">
        <v>0</v>
      </c>
      <c r="C46" s="121">
        <v>0</v>
      </c>
      <c r="D46" s="121">
        <v>0</v>
      </c>
      <c r="E46" s="121">
        <v>0</v>
      </c>
      <c r="F46" s="121">
        <v>0</v>
      </c>
      <c r="G46" s="101">
        <v>0</v>
      </c>
    </row>
    <row r="47" spans="1:7" x14ac:dyDescent="0.25">
      <c r="A47" s="42" t="s">
        <v>428</v>
      </c>
      <c r="B47" s="121">
        <v>0</v>
      </c>
      <c r="C47" s="121">
        <v>0</v>
      </c>
      <c r="D47" s="121">
        <v>0</v>
      </c>
      <c r="E47" s="121">
        <v>0</v>
      </c>
      <c r="F47" s="121">
        <v>0</v>
      </c>
      <c r="G47" s="101">
        <v>0</v>
      </c>
    </row>
    <row r="48" spans="1:7" x14ac:dyDescent="0.25">
      <c r="A48" s="42" t="s">
        <v>429</v>
      </c>
      <c r="B48" s="121">
        <v>0</v>
      </c>
      <c r="C48" s="121">
        <v>0</v>
      </c>
      <c r="D48" s="121">
        <v>0</v>
      </c>
      <c r="E48" s="121">
        <v>0</v>
      </c>
      <c r="F48" s="121">
        <v>0</v>
      </c>
      <c r="G48" s="101">
        <v>0</v>
      </c>
    </row>
    <row r="49" spans="1:7" x14ac:dyDescent="0.25">
      <c r="A49" s="42" t="s">
        <v>259</v>
      </c>
      <c r="B49" s="121">
        <v>0</v>
      </c>
      <c r="C49" s="121">
        <v>0</v>
      </c>
      <c r="D49" s="121">
        <v>0</v>
      </c>
      <c r="E49" s="121">
        <v>0</v>
      </c>
      <c r="F49" s="121">
        <v>0</v>
      </c>
      <c r="G49" s="101">
        <v>0</v>
      </c>
    </row>
    <row r="50" spans="1:7" x14ac:dyDescent="0.25">
      <c r="A50" s="42" t="s">
        <v>430</v>
      </c>
      <c r="B50" s="121">
        <v>0</v>
      </c>
      <c r="C50" s="121">
        <v>0</v>
      </c>
      <c r="D50" s="121">
        <v>0</v>
      </c>
      <c r="E50" s="121">
        <v>0</v>
      </c>
      <c r="F50" s="121">
        <v>0</v>
      </c>
      <c r="G50" s="101">
        <v>0</v>
      </c>
    </row>
    <row r="51" spans="1:7" x14ac:dyDescent="0.25">
      <c r="A51" s="42" t="s">
        <v>431</v>
      </c>
      <c r="B51" s="121">
        <v>0</v>
      </c>
      <c r="C51" s="121">
        <v>0</v>
      </c>
      <c r="D51" s="121">
        <v>0</v>
      </c>
      <c r="E51" s="121">
        <v>0</v>
      </c>
      <c r="F51" s="121">
        <v>0</v>
      </c>
      <c r="G51" s="101">
        <v>0</v>
      </c>
    </row>
    <row r="52" spans="1:7" x14ac:dyDescent="0.25">
      <c r="A52" s="42" t="s">
        <v>432</v>
      </c>
      <c r="B52" s="121">
        <v>0</v>
      </c>
      <c r="C52" s="121">
        <v>0</v>
      </c>
      <c r="D52" s="121">
        <v>0</v>
      </c>
      <c r="E52" s="121">
        <v>0</v>
      </c>
      <c r="F52" s="121">
        <v>0</v>
      </c>
      <c r="G52" s="101">
        <v>0</v>
      </c>
    </row>
    <row r="53" spans="1:7" x14ac:dyDescent="0.25">
      <c r="A53" s="42" t="s">
        <v>260</v>
      </c>
      <c r="B53" s="121">
        <f>SUM(B54:B57)</f>
        <v>0</v>
      </c>
      <c r="C53" s="121">
        <f t="shared" ref="C53:F53" si="4">SUM(C54:C57)</f>
        <v>0</v>
      </c>
      <c r="D53" s="121">
        <f t="shared" si="4"/>
        <v>0</v>
      </c>
      <c r="E53" s="121">
        <f t="shared" si="4"/>
        <v>0</v>
      </c>
      <c r="F53" s="121">
        <f t="shared" si="4"/>
        <v>0</v>
      </c>
      <c r="G53" s="101">
        <f>+C53</f>
        <v>0</v>
      </c>
    </row>
    <row r="54" spans="1:7" x14ac:dyDescent="0.25">
      <c r="A54" s="42" t="s">
        <v>261</v>
      </c>
      <c r="B54" s="121">
        <v>0</v>
      </c>
      <c r="C54" s="121">
        <v>0</v>
      </c>
      <c r="D54" s="121">
        <v>0</v>
      </c>
      <c r="E54" s="121">
        <v>0</v>
      </c>
      <c r="F54" s="121">
        <v>0</v>
      </c>
      <c r="G54" s="101">
        <v>0</v>
      </c>
    </row>
    <row r="55" spans="1:7" x14ac:dyDescent="0.25">
      <c r="A55" s="42" t="s">
        <v>262</v>
      </c>
      <c r="B55" s="121">
        <v>0</v>
      </c>
      <c r="C55" s="121">
        <v>0</v>
      </c>
      <c r="D55" s="121">
        <v>0</v>
      </c>
      <c r="E55" s="121">
        <v>0</v>
      </c>
      <c r="F55" s="121">
        <v>0</v>
      </c>
      <c r="G55" s="101">
        <v>0</v>
      </c>
    </row>
    <row r="56" spans="1:7" x14ac:dyDescent="0.25">
      <c r="A56" s="42" t="s">
        <v>263</v>
      </c>
      <c r="B56" s="121">
        <v>0</v>
      </c>
      <c r="C56" s="121">
        <v>0</v>
      </c>
      <c r="D56" s="121">
        <v>0</v>
      </c>
      <c r="E56" s="121">
        <v>0</v>
      </c>
      <c r="F56" s="121">
        <v>0</v>
      </c>
      <c r="G56" s="101">
        <v>0</v>
      </c>
    </row>
    <row r="57" spans="1:7" x14ac:dyDescent="0.25">
      <c r="A57" s="42" t="s">
        <v>264</v>
      </c>
      <c r="B57" s="121">
        <v>0</v>
      </c>
      <c r="C57" s="121">
        <v>0</v>
      </c>
      <c r="D57" s="121">
        <v>0</v>
      </c>
      <c r="E57" s="121">
        <v>0</v>
      </c>
      <c r="F57" s="121">
        <v>0</v>
      </c>
      <c r="G57" s="101">
        <f>+C57</f>
        <v>0</v>
      </c>
    </row>
    <row r="58" spans="1:7" x14ac:dyDescent="0.25">
      <c r="A58" s="41" t="s">
        <v>265</v>
      </c>
      <c r="B58" s="121">
        <f t="shared" ref="B58:G58" si="5">SUM(B59:B60)</f>
        <v>0</v>
      </c>
      <c r="C58" s="121">
        <f t="shared" si="5"/>
        <v>0</v>
      </c>
      <c r="D58" s="121">
        <f t="shared" si="5"/>
        <v>0</v>
      </c>
      <c r="E58" s="121">
        <f t="shared" si="5"/>
        <v>0</v>
      </c>
      <c r="F58" s="121">
        <f t="shared" si="5"/>
        <v>0</v>
      </c>
      <c r="G58" s="101">
        <f t="shared" si="5"/>
        <v>0</v>
      </c>
    </row>
    <row r="59" spans="1:7" x14ac:dyDescent="0.25">
      <c r="A59" s="42" t="s">
        <v>433</v>
      </c>
      <c r="B59" s="120">
        <v>0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</row>
    <row r="60" spans="1:7" x14ac:dyDescent="0.25">
      <c r="A60" s="42" t="s">
        <v>266</v>
      </c>
      <c r="B60" s="120"/>
      <c r="C60" s="120"/>
      <c r="D60" s="120"/>
      <c r="E60" s="120"/>
      <c r="F60" s="120"/>
      <c r="G60" s="120"/>
    </row>
    <row r="61" spans="1:7" x14ac:dyDescent="0.25">
      <c r="A61" s="41" t="s">
        <v>434</v>
      </c>
      <c r="B61" s="121">
        <v>0</v>
      </c>
      <c r="C61" s="121">
        <v>0</v>
      </c>
      <c r="D61" s="121">
        <v>0</v>
      </c>
      <c r="E61" s="121">
        <v>0</v>
      </c>
      <c r="F61" s="121">
        <v>0</v>
      </c>
      <c r="G61" s="101">
        <f>+E61-B61</f>
        <v>0</v>
      </c>
    </row>
    <row r="62" spans="1:7" x14ac:dyDescent="0.25">
      <c r="A62" s="42" t="s">
        <v>267</v>
      </c>
      <c r="B62" s="121">
        <v>0</v>
      </c>
      <c r="C62" s="121">
        <v>0</v>
      </c>
      <c r="D62" s="121">
        <v>0</v>
      </c>
      <c r="E62" s="121">
        <v>0</v>
      </c>
      <c r="F62" s="121">
        <v>0</v>
      </c>
      <c r="G62" s="101">
        <v>0</v>
      </c>
    </row>
    <row r="63" spans="1:7" x14ac:dyDescent="0.25">
      <c r="A63" s="40" t="s">
        <v>435</v>
      </c>
      <c r="B63" s="125">
        <f t="shared" ref="B63:G63" si="6">+B62+B61+B58+B53+B44</f>
        <v>0</v>
      </c>
      <c r="C63" s="125">
        <f t="shared" si="6"/>
        <v>0</v>
      </c>
      <c r="D63" s="125">
        <f t="shared" si="6"/>
        <v>0</v>
      </c>
      <c r="E63" s="125">
        <f t="shared" si="6"/>
        <v>0</v>
      </c>
      <c r="F63" s="125">
        <f t="shared" si="6"/>
        <v>0</v>
      </c>
      <c r="G63" s="126">
        <f t="shared" si="6"/>
        <v>0</v>
      </c>
    </row>
    <row r="64" spans="1:7" x14ac:dyDescent="0.25">
      <c r="A64" s="40" t="s">
        <v>268</v>
      </c>
      <c r="B64" s="121">
        <f>+B65</f>
        <v>0</v>
      </c>
      <c r="C64" s="121">
        <f t="shared" ref="C64:G64" si="7">+C65</f>
        <v>0</v>
      </c>
      <c r="D64" s="121">
        <f t="shared" si="7"/>
        <v>0</v>
      </c>
      <c r="E64" s="121">
        <f t="shared" si="7"/>
        <v>0</v>
      </c>
      <c r="F64" s="121">
        <f t="shared" si="7"/>
        <v>0</v>
      </c>
      <c r="G64" s="101">
        <f t="shared" si="7"/>
        <v>0</v>
      </c>
    </row>
    <row r="65" spans="1:7" x14ac:dyDescent="0.25">
      <c r="A65" s="41" t="s">
        <v>269</v>
      </c>
      <c r="B65" s="121">
        <v>0</v>
      </c>
      <c r="C65" s="121">
        <v>0</v>
      </c>
      <c r="D65" s="121">
        <v>0</v>
      </c>
      <c r="E65" s="121">
        <v>0</v>
      </c>
      <c r="F65" s="121">
        <v>0</v>
      </c>
      <c r="G65" s="101">
        <v>0</v>
      </c>
    </row>
    <row r="66" spans="1:7" x14ac:dyDescent="0.25">
      <c r="A66" s="40" t="s">
        <v>270</v>
      </c>
      <c r="B66" s="121">
        <f>+B41+B63+B64</f>
        <v>0</v>
      </c>
      <c r="C66" s="121">
        <f t="shared" ref="C66:G66" si="8">+C41+C63+C64</f>
        <v>22346</v>
      </c>
      <c r="D66" s="121">
        <f t="shared" si="8"/>
        <v>22346</v>
      </c>
      <c r="E66" s="121">
        <f t="shared" si="8"/>
        <v>22346</v>
      </c>
      <c r="F66" s="121">
        <f t="shared" si="8"/>
        <v>22346</v>
      </c>
      <c r="G66" s="101">
        <f t="shared" si="8"/>
        <v>22346</v>
      </c>
    </row>
    <row r="67" spans="1:7" x14ac:dyDescent="0.25">
      <c r="A67" s="40" t="s">
        <v>271</v>
      </c>
      <c r="B67" s="122"/>
      <c r="C67" s="123"/>
      <c r="D67" s="124"/>
      <c r="E67" s="123"/>
      <c r="F67" s="124"/>
      <c r="G67" s="123"/>
    </row>
    <row r="68" spans="1:7" x14ac:dyDescent="0.25">
      <c r="A68" s="41" t="s">
        <v>436</v>
      </c>
      <c r="B68" s="121">
        <v>0</v>
      </c>
      <c r="C68" s="121">
        <v>0</v>
      </c>
      <c r="D68" s="121">
        <v>0</v>
      </c>
      <c r="E68" s="121">
        <v>0</v>
      </c>
      <c r="F68" s="121">
        <v>0</v>
      </c>
      <c r="G68" s="101">
        <v>0</v>
      </c>
    </row>
    <row r="69" spans="1:7" x14ac:dyDescent="0.25">
      <c r="A69" s="41" t="s">
        <v>437</v>
      </c>
      <c r="B69" s="121">
        <v>0</v>
      </c>
      <c r="C69" s="121">
        <v>0</v>
      </c>
      <c r="D69" s="121">
        <v>0</v>
      </c>
      <c r="E69" s="121">
        <v>0</v>
      </c>
      <c r="F69" s="121">
        <v>0</v>
      </c>
      <c r="G69" s="101">
        <v>0</v>
      </c>
    </row>
    <row r="70" spans="1:7" x14ac:dyDescent="0.25">
      <c r="A70" s="39" t="s">
        <v>438</v>
      </c>
      <c r="B70" s="127">
        <f t="shared" ref="B70:G70" si="9">+B68+B69</f>
        <v>0</v>
      </c>
      <c r="C70" s="127">
        <f t="shared" si="9"/>
        <v>0</v>
      </c>
      <c r="D70" s="127">
        <f t="shared" si="9"/>
        <v>0</v>
      </c>
      <c r="E70" s="127">
        <f t="shared" si="9"/>
        <v>0</v>
      </c>
      <c r="F70" s="127">
        <f t="shared" si="9"/>
        <v>0</v>
      </c>
      <c r="G70" s="128">
        <f t="shared" si="9"/>
        <v>0</v>
      </c>
    </row>
  </sheetData>
  <mergeCells count="12">
    <mergeCell ref="G6:G8"/>
    <mergeCell ref="B7:B8"/>
    <mergeCell ref="A6:A7"/>
    <mergeCell ref="D7:D8"/>
    <mergeCell ref="E7:E8"/>
    <mergeCell ref="F7:F8"/>
    <mergeCell ref="B6:F6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4"/>
  <sheetViews>
    <sheetView topLeftCell="A4" workbookViewId="0">
      <selection activeCell="E87" sqref="E87:G88"/>
    </sheetView>
  </sheetViews>
  <sheetFormatPr baseColWidth="10" defaultRowHeight="15" x14ac:dyDescent="0.25"/>
  <cols>
    <col min="1" max="1" width="11.42578125" style="23"/>
    <col min="2" max="2" width="65.7109375" style="23" customWidth="1"/>
    <col min="3" max="3" width="15.28515625" style="88" customWidth="1"/>
    <col min="4" max="4" width="13.5703125" style="88" customWidth="1"/>
    <col min="5" max="5" width="14.140625" style="88" customWidth="1"/>
    <col min="6" max="6" width="14" style="88" customWidth="1"/>
    <col min="7" max="7" width="13.28515625" style="88" customWidth="1"/>
    <col min="8" max="8" width="15.28515625" style="88" customWidth="1"/>
    <col min="10" max="10" width="14.42578125" customWidth="1"/>
    <col min="11" max="11" width="13" customWidth="1"/>
    <col min="13" max="13" width="12.42578125" bestFit="1" customWidth="1"/>
  </cols>
  <sheetData>
    <row r="1" spans="1:16" x14ac:dyDescent="0.25">
      <c r="A1" s="191" t="s">
        <v>467</v>
      </c>
      <c r="B1" s="191"/>
      <c r="C1" s="191"/>
      <c r="D1" s="191"/>
      <c r="E1" s="191"/>
      <c r="F1" s="191"/>
      <c r="G1" s="191"/>
      <c r="H1" s="191"/>
    </row>
    <row r="2" spans="1:16" s="11" customFormat="1" x14ac:dyDescent="0.25">
      <c r="A2" s="191" t="s">
        <v>466</v>
      </c>
      <c r="B2" s="191"/>
      <c r="C2" s="191"/>
      <c r="D2" s="191"/>
      <c r="E2" s="191"/>
      <c r="F2" s="191"/>
      <c r="G2" s="191"/>
      <c r="H2" s="191"/>
    </row>
    <row r="3" spans="1:16" x14ac:dyDescent="0.25">
      <c r="A3" s="191" t="s">
        <v>402</v>
      </c>
      <c r="B3" s="191"/>
      <c r="C3" s="191"/>
      <c r="D3" s="191"/>
      <c r="E3" s="191"/>
      <c r="F3" s="191"/>
      <c r="G3" s="191"/>
      <c r="H3" s="191"/>
    </row>
    <row r="4" spans="1:16" x14ac:dyDescent="0.25">
      <c r="A4" s="191" t="s">
        <v>401</v>
      </c>
      <c r="B4" s="191"/>
      <c r="C4" s="191"/>
      <c r="D4" s="191"/>
      <c r="E4" s="191"/>
      <c r="F4" s="191"/>
      <c r="G4" s="191"/>
      <c r="H4" s="191"/>
    </row>
    <row r="5" spans="1:16" x14ac:dyDescent="0.25">
      <c r="A5" s="191" t="s">
        <v>495</v>
      </c>
      <c r="B5" s="191"/>
      <c r="C5" s="191"/>
      <c r="D5" s="191"/>
      <c r="E5" s="191"/>
      <c r="F5" s="191"/>
      <c r="G5" s="191"/>
      <c r="H5" s="191"/>
    </row>
    <row r="6" spans="1:16" x14ac:dyDescent="0.25">
      <c r="A6" s="204" t="s">
        <v>0</v>
      </c>
      <c r="B6" s="204"/>
      <c r="C6" s="204"/>
      <c r="D6" s="204"/>
      <c r="E6" s="204"/>
      <c r="F6" s="204"/>
      <c r="G6" s="204"/>
      <c r="H6" s="204"/>
    </row>
    <row r="7" spans="1:16" x14ac:dyDescent="0.25">
      <c r="A7" s="191" t="s">
        <v>1</v>
      </c>
      <c r="B7" s="191"/>
      <c r="C7" s="212" t="s">
        <v>272</v>
      </c>
      <c r="D7" s="212"/>
      <c r="E7" s="212"/>
      <c r="F7" s="212"/>
      <c r="G7" s="212"/>
      <c r="H7" s="142" t="s">
        <v>273</v>
      </c>
    </row>
    <row r="8" spans="1:16" x14ac:dyDescent="0.25">
      <c r="A8" s="191"/>
      <c r="B8" s="191"/>
      <c r="C8" s="142" t="s">
        <v>207</v>
      </c>
      <c r="D8" s="142" t="s">
        <v>227</v>
      </c>
      <c r="E8" s="212" t="s">
        <v>229</v>
      </c>
      <c r="F8" s="212" t="s">
        <v>191</v>
      </c>
      <c r="G8" s="212" t="s">
        <v>193</v>
      </c>
      <c r="H8" s="142" t="s">
        <v>274</v>
      </c>
    </row>
    <row r="9" spans="1:16" x14ac:dyDescent="0.25">
      <c r="A9" s="204"/>
      <c r="B9" s="204"/>
      <c r="C9" s="147" t="s">
        <v>275</v>
      </c>
      <c r="D9" s="147" t="s">
        <v>228</v>
      </c>
      <c r="E9" s="213"/>
      <c r="F9" s="213"/>
      <c r="G9" s="213"/>
      <c r="H9" s="149"/>
    </row>
    <row r="10" spans="1:16" x14ac:dyDescent="0.25">
      <c r="A10" s="232" t="s">
        <v>276</v>
      </c>
      <c r="B10" s="233"/>
      <c r="C10" s="129">
        <f>+C11+C19+C29+C39+C49+C59+C63+C72+C76</f>
        <v>17135004</v>
      </c>
      <c r="D10" s="129">
        <f>+D11+D19+D29+D39+D49+D59+D63+D72+D76</f>
        <v>2345446</v>
      </c>
      <c r="E10" s="129">
        <f>+E11+E19+E29+E39+E49+E59+E63+E72+E76</f>
        <v>19480449</v>
      </c>
      <c r="F10" s="129">
        <f t="shared" ref="F10:G10" si="0">+F11+F19+F29+F39+F49+F59+F63+F72+F76</f>
        <v>19407974.359999999</v>
      </c>
      <c r="G10" s="129">
        <f t="shared" si="0"/>
        <v>19407974.359999999</v>
      </c>
      <c r="H10" s="129">
        <f>+E10-F10</f>
        <v>72474.640000000596</v>
      </c>
      <c r="K10" s="8"/>
      <c r="M10" s="8"/>
      <c r="P10" s="8"/>
    </row>
    <row r="11" spans="1:16" x14ac:dyDescent="0.25">
      <c r="A11" s="228" t="s">
        <v>277</v>
      </c>
      <c r="B11" s="229"/>
      <c r="C11" s="129">
        <f>SUM(C12:C18)</f>
        <v>13003504</v>
      </c>
      <c r="D11" s="129">
        <f>SUM(D12:D18)</f>
        <v>864814</v>
      </c>
      <c r="E11" s="129">
        <v>13868317</v>
      </c>
      <c r="F11" s="129">
        <v>13868317</v>
      </c>
      <c r="G11" s="129">
        <v>13868317</v>
      </c>
      <c r="H11" s="129">
        <f>+E11-F11</f>
        <v>0</v>
      </c>
    </row>
    <row r="12" spans="1:16" x14ac:dyDescent="0.25">
      <c r="A12" s="18"/>
      <c r="B12" s="16" t="s">
        <v>278</v>
      </c>
      <c r="C12" s="129">
        <v>10061855</v>
      </c>
      <c r="D12" s="129">
        <v>88626</v>
      </c>
      <c r="E12" s="129">
        <v>10150481</v>
      </c>
      <c r="F12" s="129">
        <v>10150481</v>
      </c>
      <c r="G12" s="129">
        <v>10150481</v>
      </c>
      <c r="H12" s="129">
        <f t="shared" ref="H12:H39" si="1">+E12-F12</f>
        <v>0</v>
      </c>
      <c r="J12" s="131"/>
    </row>
    <row r="13" spans="1:16" x14ac:dyDescent="0.25">
      <c r="A13" s="18"/>
      <c r="B13" s="16" t="s">
        <v>279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  <c r="H13" s="129">
        <f t="shared" si="1"/>
        <v>0</v>
      </c>
      <c r="J13" s="131"/>
    </row>
    <row r="14" spans="1:16" x14ac:dyDescent="0.25">
      <c r="A14" s="18"/>
      <c r="B14" s="16" t="s">
        <v>280</v>
      </c>
      <c r="C14" s="129">
        <v>1190409</v>
      </c>
      <c r="D14" s="129">
        <v>-93489</v>
      </c>
      <c r="E14" s="129">
        <v>1096920</v>
      </c>
      <c r="F14" s="129">
        <v>1096920</v>
      </c>
      <c r="G14" s="129">
        <v>1096920</v>
      </c>
      <c r="H14" s="129">
        <f t="shared" si="1"/>
        <v>0</v>
      </c>
      <c r="J14" s="139"/>
    </row>
    <row r="15" spans="1:16" x14ac:dyDescent="0.25">
      <c r="A15" s="18"/>
      <c r="B15" s="16" t="s">
        <v>281</v>
      </c>
      <c r="C15" s="129">
        <v>1751240</v>
      </c>
      <c r="D15" s="129">
        <v>124993</v>
      </c>
      <c r="E15" s="129">
        <v>1876233</v>
      </c>
      <c r="F15" s="129">
        <v>1876233</v>
      </c>
      <c r="G15" s="129">
        <v>1876233</v>
      </c>
      <c r="H15" s="129">
        <f t="shared" si="1"/>
        <v>0</v>
      </c>
    </row>
    <row r="16" spans="1:16" x14ac:dyDescent="0.25">
      <c r="A16" s="18"/>
      <c r="B16" s="16" t="s">
        <v>282</v>
      </c>
      <c r="C16" s="129">
        <v>0</v>
      </c>
      <c r="D16" s="129">
        <v>744684</v>
      </c>
      <c r="E16" s="129">
        <v>744684</v>
      </c>
      <c r="F16" s="129">
        <v>744684</v>
      </c>
      <c r="G16" s="129">
        <v>744684</v>
      </c>
      <c r="H16" s="129">
        <f t="shared" si="1"/>
        <v>0</v>
      </c>
      <c r="K16" s="8"/>
    </row>
    <row r="17" spans="1:9" x14ac:dyDescent="0.25">
      <c r="A17" s="18"/>
      <c r="B17" s="16" t="s">
        <v>283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f t="shared" si="1"/>
        <v>0</v>
      </c>
    </row>
    <row r="18" spans="1:9" x14ac:dyDescent="0.25">
      <c r="A18" s="18"/>
      <c r="B18" s="16" t="s">
        <v>284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f t="shared" si="1"/>
        <v>0</v>
      </c>
    </row>
    <row r="19" spans="1:9" x14ac:dyDescent="0.25">
      <c r="A19" s="228" t="s">
        <v>285</v>
      </c>
      <c r="B19" s="229"/>
      <c r="C19" s="129">
        <f>SUM(C20:C28)</f>
        <v>1221000</v>
      </c>
      <c r="D19" s="129">
        <f t="shared" ref="D19:G19" si="2">SUM(D20:D28)</f>
        <v>344112</v>
      </c>
      <c r="E19" s="129">
        <f t="shared" si="2"/>
        <v>1565112</v>
      </c>
      <c r="F19" s="129">
        <f t="shared" si="2"/>
        <v>1499582.36</v>
      </c>
      <c r="G19" s="129">
        <f t="shared" si="2"/>
        <v>1499582.36</v>
      </c>
      <c r="H19" s="129">
        <f t="shared" si="1"/>
        <v>65529.639999999898</v>
      </c>
      <c r="I19" s="8"/>
    </row>
    <row r="20" spans="1:9" x14ac:dyDescent="0.25">
      <c r="A20" s="18"/>
      <c r="B20" s="16" t="s">
        <v>439</v>
      </c>
      <c r="C20" s="45">
        <v>469000</v>
      </c>
      <c r="D20" s="45">
        <f>170673+29050</f>
        <v>199723</v>
      </c>
      <c r="E20" s="45">
        <f>639673+29050</f>
        <v>668723</v>
      </c>
      <c r="F20" s="45">
        <f>607272+29050</f>
        <v>636322</v>
      </c>
      <c r="G20" s="45">
        <f>607272+29050</f>
        <v>636322</v>
      </c>
      <c r="H20" s="129">
        <f t="shared" si="1"/>
        <v>32401</v>
      </c>
    </row>
    <row r="21" spans="1:9" x14ac:dyDescent="0.25">
      <c r="A21" s="18"/>
      <c r="B21" s="16" t="s">
        <v>286</v>
      </c>
      <c r="C21" s="45">
        <v>46000</v>
      </c>
      <c r="D21" s="45">
        <v>43581</v>
      </c>
      <c r="E21" s="45">
        <v>89581</v>
      </c>
      <c r="F21" s="45">
        <v>89581</v>
      </c>
      <c r="G21" s="45">
        <v>89581</v>
      </c>
      <c r="H21" s="129">
        <f t="shared" si="1"/>
        <v>0</v>
      </c>
    </row>
    <row r="22" spans="1:9" x14ac:dyDescent="0.25">
      <c r="A22" s="18"/>
      <c r="B22" s="16" t="s">
        <v>287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129">
        <f t="shared" si="1"/>
        <v>0</v>
      </c>
    </row>
    <row r="23" spans="1:9" x14ac:dyDescent="0.25">
      <c r="A23" s="18"/>
      <c r="B23" s="16" t="s">
        <v>288</v>
      </c>
      <c r="C23" s="45">
        <v>15000</v>
      </c>
      <c r="D23" s="45">
        <v>188708</v>
      </c>
      <c r="E23" s="45">
        <v>203708</v>
      </c>
      <c r="F23" s="45">
        <v>203708</v>
      </c>
      <c r="G23" s="45">
        <v>203708</v>
      </c>
      <c r="H23" s="129">
        <f t="shared" si="1"/>
        <v>0</v>
      </c>
    </row>
    <row r="24" spans="1:9" x14ac:dyDescent="0.25">
      <c r="A24" s="18"/>
      <c r="B24" s="16" t="s">
        <v>289</v>
      </c>
      <c r="C24" s="45">
        <v>221000</v>
      </c>
      <c r="D24" s="45">
        <v>-211818</v>
      </c>
      <c r="E24" s="45">
        <v>9182</v>
      </c>
      <c r="F24" s="45">
        <v>9182.16</v>
      </c>
      <c r="G24" s="45">
        <v>9182.16</v>
      </c>
      <c r="H24" s="129">
        <f t="shared" si="1"/>
        <v>-0.15999999999985448</v>
      </c>
    </row>
    <row r="25" spans="1:9" x14ac:dyDescent="0.25">
      <c r="A25" s="18"/>
      <c r="B25" s="16" t="s">
        <v>290</v>
      </c>
      <c r="C25" s="45">
        <v>360000</v>
      </c>
      <c r="D25" s="45">
        <f>332508-150571</f>
        <v>181937</v>
      </c>
      <c r="E25" s="45">
        <f>332508+209429</f>
        <v>541937</v>
      </c>
      <c r="F25" s="45">
        <f>314379+209429</f>
        <v>523808</v>
      </c>
      <c r="G25" s="45">
        <f>314379+209429</f>
        <v>523808</v>
      </c>
      <c r="H25" s="129">
        <f t="shared" si="1"/>
        <v>18129</v>
      </c>
    </row>
    <row r="26" spans="1:9" x14ac:dyDescent="0.25">
      <c r="A26" s="18"/>
      <c r="B26" s="16" t="s">
        <v>291</v>
      </c>
      <c r="C26" s="45">
        <v>65000</v>
      </c>
      <c r="D26" s="45">
        <v>-56857</v>
      </c>
      <c r="E26" s="45">
        <v>8143</v>
      </c>
      <c r="F26" s="45">
        <v>8143.2</v>
      </c>
      <c r="G26" s="45">
        <v>8143.2</v>
      </c>
      <c r="H26" s="129">
        <f t="shared" si="1"/>
        <v>-0.1999999999998181</v>
      </c>
    </row>
    <row r="27" spans="1:9" x14ac:dyDescent="0.25">
      <c r="A27" s="18"/>
      <c r="B27" s="16" t="s">
        <v>292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129">
        <f t="shared" si="1"/>
        <v>0</v>
      </c>
    </row>
    <row r="28" spans="1:9" x14ac:dyDescent="0.25">
      <c r="A28" s="18"/>
      <c r="B28" s="16" t="s">
        <v>293</v>
      </c>
      <c r="C28" s="129">
        <v>45000</v>
      </c>
      <c r="D28" s="45">
        <v>-1162</v>
      </c>
      <c r="E28" s="45">
        <v>43838</v>
      </c>
      <c r="F28" s="129">
        <v>28838</v>
      </c>
      <c r="G28" s="129">
        <v>28838</v>
      </c>
      <c r="H28" s="129">
        <f t="shared" si="1"/>
        <v>15000</v>
      </c>
    </row>
    <row r="29" spans="1:9" x14ac:dyDescent="0.25">
      <c r="A29" s="228" t="s">
        <v>294</v>
      </c>
      <c r="B29" s="229"/>
      <c r="C29" s="129">
        <f>SUM(C30:C38)</f>
        <v>2860500</v>
      </c>
      <c r="D29" s="129">
        <f>SUM(D30:D38)</f>
        <v>245094</v>
      </c>
      <c r="E29" s="129">
        <f>SUM(E30:E38)</f>
        <v>3105594</v>
      </c>
      <c r="F29" s="129">
        <f>+F30+F31+F32+F33+F34+F35+F36+F37+F38</f>
        <v>3098649</v>
      </c>
      <c r="G29" s="129">
        <f>+G30+G31+G32+G33+G34+G35+G36+G37+G38+G39</f>
        <v>3098649</v>
      </c>
      <c r="H29" s="129">
        <f t="shared" si="1"/>
        <v>6945</v>
      </c>
      <c r="I29" s="139"/>
    </row>
    <row r="30" spans="1:9" x14ac:dyDescent="0.25">
      <c r="A30" s="18"/>
      <c r="B30" s="16" t="s">
        <v>295</v>
      </c>
      <c r="C30" s="129">
        <v>1009000</v>
      </c>
      <c r="D30" s="129">
        <f>714711-287321</f>
        <v>427390</v>
      </c>
      <c r="E30" s="129">
        <f>714711+721679</f>
        <v>1436390</v>
      </c>
      <c r="F30" s="129">
        <f>707766+721679</f>
        <v>1429445</v>
      </c>
      <c r="G30" s="129">
        <f>707766+721679</f>
        <v>1429445</v>
      </c>
      <c r="H30" s="129">
        <f t="shared" si="1"/>
        <v>6945</v>
      </c>
    </row>
    <row r="31" spans="1:9" x14ac:dyDescent="0.25">
      <c r="A31" s="18"/>
      <c r="B31" s="16" t="s">
        <v>296</v>
      </c>
      <c r="C31" s="129">
        <v>78440</v>
      </c>
      <c r="D31" s="129">
        <f>98489-78440</f>
        <v>20049</v>
      </c>
      <c r="E31" s="129">
        <v>98489</v>
      </c>
      <c r="F31" s="129">
        <v>98489</v>
      </c>
      <c r="G31" s="129">
        <v>98489</v>
      </c>
      <c r="H31" s="129">
        <f t="shared" si="1"/>
        <v>0</v>
      </c>
    </row>
    <row r="32" spans="1:9" x14ac:dyDescent="0.25">
      <c r="A32" s="18"/>
      <c r="B32" s="16" t="s">
        <v>297</v>
      </c>
      <c r="C32" s="129">
        <f>80000+108000</f>
        <v>188000</v>
      </c>
      <c r="D32" s="129">
        <f>39800-27084</f>
        <v>12716</v>
      </c>
      <c r="E32" s="129">
        <f>119800+80916</f>
        <v>200716</v>
      </c>
      <c r="F32" s="129">
        <f t="shared" ref="F32:G32" si="3">119800+80916</f>
        <v>200716</v>
      </c>
      <c r="G32" s="129">
        <f t="shared" si="3"/>
        <v>200716</v>
      </c>
      <c r="H32" s="129">
        <f t="shared" si="1"/>
        <v>0</v>
      </c>
    </row>
    <row r="33" spans="1:8" x14ac:dyDescent="0.25">
      <c r="A33" s="18"/>
      <c r="B33" s="16" t="s">
        <v>298</v>
      </c>
      <c r="C33" s="129">
        <v>160000</v>
      </c>
      <c r="D33" s="129">
        <f>41499-145973</f>
        <v>-104474</v>
      </c>
      <c r="E33" s="129">
        <f>41499+14027</f>
        <v>55526</v>
      </c>
      <c r="F33" s="129">
        <f>41499+14027</f>
        <v>55526</v>
      </c>
      <c r="G33" s="129">
        <f>41499+14027</f>
        <v>55526</v>
      </c>
      <c r="H33" s="129">
        <f t="shared" si="1"/>
        <v>0</v>
      </c>
    </row>
    <row r="34" spans="1:8" x14ac:dyDescent="0.25">
      <c r="A34" s="18"/>
      <c r="B34" s="16" t="s">
        <v>407</v>
      </c>
      <c r="C34" s="129">
        <f>540000+295000</f>
        <v>835000</v>
      </c>
      <c r="D34" s="129">
        <f>-166714-281312</f>
        <v>-448026</v>
      </c>
      <c r="E34" s="129">
        <f>373286+13688</f>
        <v>386974</v>
      </c>
      <c r="F34" s="129">
        <f t="shared" ref="F34:G34" si="4">373286+13688</f>
        <v>386974</v>
      </c>
      <c r="G34" s="129">
        <f t="shared" si="4"/>
        <v>386974</v>
      </c>
      <c r="H34" s="129">
        <f t="shared" si="1"/>
        <v>0</v>
      </c>
    </row>
    <row r="35" spans="1:8" x14ac:dyDescent="0.25">
      <c r="A35" s="18"/>
      <c r="B35" s="16" t="s">
        <v>299</v>
      </c>
      <c r="C35" s="129">
        <v>95000</v>
      </c>
      <c r="D35" s="129">
        <f>49358-90140</f>
        <v>-40782</v>
      </c>
      <c r="E35" s="129">
        <f>49358+4860</f>
        <v>54218</v>
      </c>
      <c r="F35" s="129">
        <f t="shared" ref="F35:G35" si="5">49358+4860</f>
        <v>54218</v>
      </c>
      <c r="G35" s="129">
        <f t="shared" si="5"/>
        <v>54218</v>
      </c>
      <c r="H35" s="129">
        <f t="shared" si="1"/>
        <v>0</v>
      </c>
    </row>
    <row r="36" spans="1:8" x14ac:dyDescent="0.25">
      <c r="A36" s="18"/>
      <c r="B36" s="16" t="s">
        <v>300</v>
      </c>
      <c r="C36" s="129">
        <v>105000</v>
      </c>
      <c r="D36" s="129">
        <f>10188-94021</f>
        <v>-83833</v>
      </c>
      <c r="E36" s="129">
        <f>10188+10979</f>
        <v>21167</v>
      </c>
      <c r="F36" s="129">
        <f t="shared" ref="F36:G36" si="6">10188+10979</f>
        <v>21167</v>
      </c>
      <c r="G36" s="129">
        <f t="shared" si="6"/>
        <v>21167</v>
      </c>
      <c r="H36" s="129">
        <f t="shared" si="1"/>
        <v>0</v>
      </c>
    </row>
    <row r="37" spans="1:8" x14ac:dyDescent="0.25">
      <c r="A37" s="18"/>
      <c r="B37" s="16" t="s">
        <v>301</v>
      </c>
      <c r="C37" s="129">
        <v>35000</v>
      </c>
      <c r="D37" s="129">
        <v>-5311</v>
      </c>
      <c r="E37" s="129">
        <v>29689</v>
      </c>
      <c r="F37" s="129">
        <v>29689</v>
      </c>
      <c r="G37" s="129">
        <v>29689</v>
      </c>
      <c r="H37" s="129">
        <f t="shared" si="1"/>
        <v>0</v>
      </c>
    </row>
    <row r="38" spans="1:8" x14ac:dyDescent="0.25">
      <c r="A38" s="18"/>
      <c r="B38" s="16" t="s">
        <v>302</v>
      </c>
      <c r="C38" s="129">
        <v>355060</v>
      </c>
      <c r="D38" s="129">
        <f>768477-301112</f>
        <v>467365</v>
      </c>
      <c r="E38" s="129">
        <f>768477+53948</f>
        <v>822425</v>
      </c>
      <c r="F38" s="129">
        <f>768477+53948</f>
        <v>822425</v>
      </c>
      <c r="G38" s="129">
        <f>768477+53948</f>
        <v>822425</v>
      </c>
      <c r="H38" s="129">
        <f t="shared" si="1"/>
        <v>0</v>
      </c>
    </row>
    <row r="39" spans="1:8" x14ac:dyDescent="0.25">
      <c r="A39" s="228" t="s">
        <v>440</v>
      </c>
      <c r="B39" s="229"/>
      <c r="C39" s="129">
        <v>0</v>
      </c>
      <c r="D39" s="129">
        <f>SUM(D40:D48)</f>
        <v>0</v>
      </c>
      <c r="E39" s="129">
        <f t="shared" ref="E39:G39" si="7">SUM(E40:E48)</f>
        <v>0</v>
      </c>
      <c r="F39" s="129">
        <f t="shared" si="7"/>
        <v>0</v>
      </c>
      <c r="G39" s="129">
        <f t="shared" si="7"/>
        <v>0</v>
      </c>
      <c r="H39" s="129">
        <f t="shared" si="1"/>
        <v>0</v>
      </c>
    </row>
    <row r="40" spans="1:8" x14ac:dyDescent="0.25">
      <c r="A40" s="18"/>
      <c r="B40" s="16" t="s">
        <v>303</v>
      </c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 x14ac:dyDescent="0.25">
      <c r="A41" s="18"/>
      <c r="B41" s="16" t="s">
        <v>304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9">
        <v>0</v>
      </c>
    </row>
    <row r="42" spans="1:8" x14ac:dyDescent="0.25">
      <c r="A42" s="18"/>
      <c r="B42" s="16" t="s">
        <v>305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9">
        <v>0</v>
      </c>
    </row>
    <row r="43" spans="1:8" x14ac:dyDescent="0.25">
      <c r="A43" s="18"/>
      <c r="B43" s="16" t="s">
        <v>306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9">
        <v>0</v>
      </c>
    </row>
    <row r="44" spans="1:8" x14ac:dyDescent="0.25">
      <c r="A44" s="18"/>
      <c r="B44" s="16" t="s">
        <v>307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</row>
    <row r="45" spans="1:8" x14ac:dyDescent="0.25">
      <c r="A45" s="18"/>
      <c r="B45" s="16" t="s">
        <v>308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</row>
    <row r="46" spans="1:8" x14ac:dyDescent="0.25">
      <c r="A46" s="18"/>
      <c r="B46" s="16" t="s">
        <v>309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 x14ac:dyDescent="0.25">
      <c r="A47" s="18"/>
      <c r="B47" s="16" t="s">
        <v>310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 x14ac:dyDescent="0.25">
      <c r="A48" s="18"/>
      <c r="B48" s="16" t="s">
        <v>311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</row>
    <row r="49" spans="1:8" x14ac:dyDescent="0.25">
      <c r="A49" s="228" t="s">
        <v>441</v>
      </c>
      <c r="B49" s="229"/>
      <c r="C49" s="129">
        <f>SUM(C50:C58)</f>
        <v>50000</v>
      </c>
      <c r="D49" s="129">
        <f t="shared" ref="D49:F49" si="8">SUM(D50:D58)</f>
        <v>183646</v>
      </c>
      <c r="E49" s="129">
        <f t="shared" si="8"/>
        <v>233646</v>
      </c>
      <c r="F49" s="129">
        <f t="shared" si="8"/>
        <v>233646</v>
      </c>
      <c r="G49" s="129">
        <f>SUM(G50:G58)</f>
        <v>233646</v>
      </c>
      <c r="H49" s="129">
        <f>SUM(H50:H58)</f>
        <v>0</v>
      </c>
    </row>
    <row r="50" spans="1:8" x14ac:dyDescent="0.25">
      <c r="A50" s="18"/>
      <c r="B50" s="16" t="s">
        <v>312</v>
      </c>
      <c r="C50" s="152">
        <v>50000</v>
      </c>
      <c r="D50" s="152">
        <v>-33066</v>
      </c>
      <c r="E50" s="153">
        <v>16934</v>
      </c>
      <c r="F50" s="152">
        <v>16934</v>
      </c>
      <c r="G50" s="152">
        <v>16934</v>
      </c>
      <c r="H50" s="129">
        <f>+E50-F50</f>
        <v>0</v>
      </c>
    </row>
    <row r="51" spans="1:8" x14ac:dyDescent="0.25">
      <c r="A51" s="18"/>
      <c r="B51" s="16" t="s">
        <v>313</v>
      </c>
      <c r="C51" s="152">
        <v>0</v>
      </c>
      <c r="D51" s="152">
        <v>0</v>
      </c>
      <c r="E51" s="153">
        <v>0</v>
      </c>
      <c r="F51" s="152">
        <v>0</v>
      </c>
      <c r="G51" s="152">
        <v>0</v>
      </c>
      <c r="H51" s="129">
        <f>+E51-F51</f>
        <v>0</v>
      </c>
    </row>
    <row r="52" spans="1:8" x14ac:dyDescent="0.25">
      <c r="A52" s="18"/>
      <c r="B52" s="16" t="s">
        <v>314</v>
      </c>
      <c r="C52" s="152">
        <v>0</v>
      </c>
      <c r="D52" s="152">
        <v>0</v>
      </c>
      <c r="E52" s="153">
        <v>0</v>
      </c>
      <c r="F52" s="152">
        <v>0</v>
      </c>
      <c r="G52" s="152">
        <v>0</v>
      </c>
      <c r="H52" s="129">
        <v>0</v>
      </c>
    </row>
    <row r="53" spans="1:8" x14ac:dyDescent="0.25">
      <c r="A53" s="18"/>
      <c r="B53" s="16" t="s">
        <v>315</v>
      </c>
      <c r="C53" s="152">
        <v>0</v>
      </c>
      <c r="D53" s="152">
        <v>0</v>
      </c>
      <c r="E53" s="153">
        <v>0</v>
      </c>
      <c r="F53" s="152">
        <v>0</v>
      </c>
      <c r="G53" s="152">
        <v>0</v>
      </c>
      <c r="H53" s="129">
        <f>+E53-F53</f>
        <v>0</v>
      </c>
    </row>
    <row r="54" spans="1:8" x14ac:dyDescent="0.25">
      <c r="A54" s="18"/>
      <c r="B54" s="16" t="s">
        <v>316</v>
      </c>
      <c r="C54" s="152">
        <v>0</v>
      </c>
      <c r="D54" s="152">
        <v>0</v>
      </c>
      <c r="E54" s="153">
        <v>0</v>
      </c>
      <c r="F54" s="152">
        <v>0</v>
      </c>
      <c r="G54" s="152">
        <v>0</v>
      </c>
      <c r="H54" s="129">
        <v>0</v>
      </c>
    </row>
    <row r="55" spans="1:8" x14ac:dyDescent="0.25">
      <c r="A55" s="18"/>
      <c r="B55" s="16" t="s">
        <v>317</v>
      </c>
      <c r="C55" s="152">
        <v>0</v>
      </c>
      <c r="D55" s="152">
        <v>216712</v>
      </c>
      <c r="E55" s="153">
        <v>216712</v>
      </c>
      <c r="F55" s="152">
        <v>216712</v>
      </c>
      <c r="G55" s="152">
        <v>216712</v>
      </c>
      <c r="H55" s="129">
        <v>0</v>
      </c>
    </row>
    <row r="56" spans="1:8" x14ac:dyDescent="0.25">
      <c r="A56" s="18"/>
      <c r="B56" s="16" t="s">
        <v>318</v>
      </c>
      <c r="C56" s="152">
        <v>0</v>
      </c>
      <c r="D56" s="152">
        <v>0</v>
      </c>
      <c r="E56" s="153">
        <v>0</v>
      </c>
      <c r="F56" s="152">
        <v>0</v>
      </c>
      <c r="G56" s="152">
        <v>0</v>
      </c>
      <c r="H56" s="129">
        <v>0</v>
      </c>
    </row>
    <row r="57" spans="1:8" x14ac:dyDescent="0.25">
      <c r="A57" s="18"/>
      <c r="B57" s="16" t="s">
        <v>319</v>
      </c>
      <c r="C57" s="152">
        <v>0</v>
      </c>
      <c r="D57" s="152">
        <v>0</v>
      </c>
      <c r="E57" s="153">
        <v>0</v>
      </c>
      <c r="F57" s="152">
        <v>0</v>
      </c>
      <c r="G57" s="152">
        <v>0</v>
      </c>
      <c r="H57" s="129">
        <v>0</v>
      </c>
    </row>
    <row r="58" spans="1:8" x14ac:dyDescent="0.25">
      <c r="A58" s="18"/>
      <c r="B58" s="16" t="s">
        <v>320</v>
      </c>
      <c r="C58" s="152">
        <v>0</v>
      </c>
      <c r="D58" s="152">
        <v>0</v>
      </c>
      <c r="E58" s="153">
        <v>0</v>
      </c>
      <c r="F58" s="152">
        <v>0</v>
      </c>
      <c r="G58" s="152">
        <v>0</v>
      </c>
      <c r="H58" s="129">
        <v>0</v>
      </c>
    </row>
    <row r="59" spans="1:8" x14ac:dyDescent="0.25">
      <c r="A59" s="228" t="s">
        <v>321</v>
      </c>
      <c r="B59" s="229"/>
      <c r="C59" s="129">
        <f>SUM(C60:C62)</f>
        <v>0</v>
      </c>
      <c r="D59" s="129">
        <f t="shared" ref="D59:H59" si="9">SUM(D60:D62)</f>
        <v>707780</v>
      </c>
      <c r="E59" s="129">
        <f t="shared" si="9"/>
        <v>707780</v>
      </c>
      <c r="F59" s="129">
        <f t="shared" si="9"/>
        <v>707780</v>
      </c>
      <c r="G59" s="129">
        <f t="shared" si="9"/>
        <v>707780</v>
      </c>
      <c r="H59" s="129">
        <f t="shared" si="9"/>
        <v>0</v>
      </c>
    </row>
    <row r="60" spans="1:8" x14ac:dyDescent="0.25">
      <c r="A60" s="18"/>
      <c r="B60" s="16" t="s">
        <v>322</v>
      </c>
      <c r="C60" s="129">
        <v>0</v>
      </c>
      <c r="D60" s="46">
        <v>707780</v>
      </c>
      <c r="E60" s="46">
        <v>707780</v>
      </c>
      <c r="F60" s="129">
        <v>707780</v>
      </c>
      <c r="G60" s="129">
        <v>707780</v>
      </c>
      <c r="H60" s="129">
        <f>+E60-F60</f>
        <v>0</v>
      </c>
    </row>
    <row r="61" spans="1:8" x14ac:dyDescent="0.25">
      <c r="A61" s="18"/>
      <c r="B61" s="16" t="s">
        <v>323</v>
      </c>
      <c r="C61" s="129">
        <v>0</v>
      </c>
      <c r="D61" s="46">
        <v>0</v>
      </c>
      <c r="E61" s="46">
        <v>0</v>
      </c>
      <c r="F61" s="129">
        <v>0</v>
      </c>
      <c r="G61" s="129">
        <v>0</v>
      </c>
      <c r="H61" s="129">
        <f>+E61-F61</f>
        <v>0</v>
      </c>
    </row>
    <row r="62" spans="1:8" x14ac:dyDescent="0.25">
      <c r="A62" s="18"/>
      <c r="B62" s="16" t="s">
        <v>324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9">
        <v>0</v>
      </c>
    </row>
    <row r="63" spans="1:8" x14ac:dyDescent="0.25">
      <c r="A63" s="228" t="s">
        <v>442</v>
      </c>
      <c r="B63" s="229"/>
      <c r="C63" s="129">
        <f>SUM(C65:C71)</f>
        <v>0</v>
      </c>
      <c r="D63" s="129">
        <f t="shared" ref="D63:H63" si="10">SUM(D65:D71)</f>
        <v>0</v>
      </c>
      <c r="E63" s="129">
        <f t="shared" si="10"/>
        <v>0</v>
      </c>
      <c r="F63" s="129">
        <f t="shared" si="10"/>
        <v>0</v>
      </c>
      <c r="G63" s="129">
        <f t="shared" si="10"/>
        <v>0</v>
      </c>
      <c r="H63" s="129">
        <f t="shared" si="10"/>
        <v>0</v>
      </c>
    </row>
    <row r="64" spans="1:8" x14ac:dyDescent="0.25">
      <c r="A64" s="18"/>
      <c r="B64" s="16" t="s">
        <v>325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</row>
    <row r="65" spans="1:8" x14ac:dyDescent="0.25">
      <c r="A65" s="18"/>
      <c r="B65" s="16" t="s">
        <v>326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v>0</v>
      </c>
    </row>
    <row r="66" spans="1:8" x14ac:dyDescent="0.25">
      <c r="A66" s="18"/>
      <c r="B66" s="16" t="s">
        <v>327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 x14ac:dyDescent="0.25">
      <c r="A67" s="18"/>
      <c r="B67" s="16" t="s">
        <v>328</v>
      </c>
      <c r="C67" s="129">
        <v>0</v>
      </c>
      <c r="D67" s="129">
        <v>0</v>
      </c>
      <c r="E67" s="129">
        <v>0</v>
      </c>
      <c r="F67" s="129">
        <v>0</v>
      </c>
      <c r="G67" s="129">
        <v>0</v>
      </c>
      <c r="H67" s="129">
        <v>0</v>
      </c>
    </row>
    <row r="68" spans="1:8" x14ac:dyDescent="0.25">
      <c r="A68" s="18"/>
      <c r="B68" s="16" t="s">
        <v>329</v>
      </c>
      <c r="C68" s="129">
        <v>0</v>
      </c>
      <c r="D68" s="129">
        <v>0</v>
      </c>
      <c r="E68" s="129">
        <v>0</v>
      </c>
      <c r="F68" s="129">
        <v>0</v>
      </c>
      <c r="G68" s="129">
        <v>0</v>
      </c>
      <c r="H68" s="129">
        <v>0</v>
      </c>
    </row>
    <row r="69" spans="1:8" x14ac:dyDescent="0.25">
      <c r="A69" s="18"/>
      <c r="B69" s="16" t="s">
        <v>330</v>
      </c>
      <c r="C69" s="129">
        <v>0</v>
      </c>
      <c r="D69" s="129">
        <v>0</v>
      </c>
      <c r="E69" s="129">
        <v>0</v>
      </c>
      <c r="F69" s="129">
        <v>0</v>
      </c>
      <c r="G69" s="129">
        <v>0</v>
      </c>
      <c r="H69" s="129">
        <v>0</v>
      </c>
    </row>
    <row r="70" spans="1:8" x14ac:dyDescent="0.25">
      <c r="A70" s="18"/>
      <c r="B70" s="16" t="s">
        <v>331</v>
      </c>
      <c r="C70" s="129">
        <v>0</v>
      </c>
      <c r="D70" s="129">
        <v>0</v>
      </c>
      <c r="E70" s="129">
        <v>0</v>
      </c>
      <c r="F70" s="129">
        <v>0</v>
      </c>
      <c r="G70" s="129">
        <v>0</v>
      </c>
      <c r="H70" s="129">
        <v>0</v>
      </c>
    </row>
    <row r="71" spans="1:8" x14ac:dyDescent="0.25">
      <c r="A71" s="18"/>
      <c r="B71" s="16" t="s">
        <v>332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9">
        <v>0</v>
      </c>
    </row>
    <row r="72" spans="1:8" x14ac:dyDescent="0.25">
      <c r="A72" s="228" t="s">
        <v>333</v>
      </c>
      <c r="B72" s="229"/>
      <c r="C72" s="129">
        <f>+C73+C74+C75</f>
        <v>0</v>
      </c>
      <c r="D72" s="129">
        <f t="shared" ref="D72:G72" si="11">+D73+D74+D75</f>
        <v>0</v>
      </c>
      <c r="E72" s="129">
        <v>0</v>
      </c>
      <c r="F72" s="129">
        <f t="shared" si="11"/>
        <v>0</v>
      </c>
      <c r="G72" s="129">
        <f t="shared" si="11"/>
        <v>0</v>
      </c>
      <c r="H72" s="129">
        <f>+E72</f>
        <v>0</v>
      </c>
    </row>
    <row r="73" spans="1:8" x14ac:dyDescent="0.25">
      <c r="A73" s="18"/>
      <c r="B73" s="16" t="s">
        <v>334</v>
      </c>
      <c r="C73" s="129">
        <v>0</v>
      </c>
      <c r="D73" s="129">
        <v>0</v>
      </c>
      <c r="E73" s="129">
        <v>0</v>
      </c>
      <c r="F73" s="129">
        <v>0</v>
      </c>
      <c r="G73" s="129">
        <v>0</v>
      </c>
      <c r="H73" s="129">
        <v>0</v>
      </c>
    </row>
    <row r="74" spans="1:8" x14ac:dyDescent="0.25">
      <c r="A74" s="18"/>
      <c r="B74" s="16" t="s">
        <v>335</v>
      </c>
      <c r="C74" s="129">
        <v>0</v>
      </c>
      <c r="D74" s="129">
        <v>0</v>
      </c>
      <c r="E74" s="129">
        <v>0</v>
      </c>
      <c r="F74" s="129">
        <v>0</v>
      </c>
      <c r="G74" s="129">
        <v>0</v>
      </c>
      <c r="H74" s="129">
        <v>0</v>
      </c>
    </row>
    <row r="75" spans="1:8" x14ac:dyDescent="0.25">
      <c r="A75" s="18"/>
      <c r="B75" s="16" t="s">
        <v>336</v>
      </c>
      <c r="C75" s="129">
        <v>0</v>
      </c>
      <c r="D75" s="129">
        <v>0</v>
      </c>
      <c r="E75" s="129">
        <v>0</v>
      </c>
      <c r="F75" s="129">
        <v>0</v>
      </c>
      <c r="G75" s="129">
        <v>0</v>
      </c>
      <c r="H75" s="129">
        <f>+E75</f>
        <v>0</v>
      </c>
    </row>
    <row r="76" spans="1:8" x14ac:dyDescent="0.25">
      <c r="A76" s="228" t="s">
        <v>337</v>
      </c>
      <c r="B76" s="229"/>
      <c r="C76" s="129">
        <f>SUM(C78:C83)</f>
        <v>0</v>
      </c>
      <c r="D76" s="129">
        <f t="shared" ref="D76:H76" si="12">SUM(D78:D83)</f>
        <v>0</v>
      </c>
      <c r="E76" s="129">
        <f t="shared" si="12"/>
        <v>0</v>
      </c>
      <c r="F76" s="129">
        <f t="shared" si="12"/>
        <v>0</v>
      </c>
      <c r="G76" s="129">
        <f t="shared" si="12"/>
        <v>0</v>
      </c>
      <c r="H76" s="129">
        <f t="shared" si="12"/>
        <v>0</v>
      </c>
    </row>
    <row r="77" spans="1:8" x14ac:dyDescent="0.25">
      <c r="A77" s="18"/>
      <c r="B77" s="16" t="s">
        <v>338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 x14ac:dyDescent="0.25">
      <c r="A78" s="18"/>
      <c r="B78" s="16" t="s">
        <v>339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9">
        <v>0</v>
      </c>
    </row>
    <row r="79" spans="1:8" x14ac:dyDescent="0.25">
      <c r="A79" s="18"/>
      <c r="B79" s="16" t="s">
        <v>340</v>
      </c>
      <c r="C79" s="129">
        <v>0</v>
      </c>
      <c r="D79" s="129">
        <v>0</v>
      </c>
      <c r="E79" s="129">
        <v>0</v>
      </c>
      <c r="F79" s="129">
        <v>0</v>
      </c>
      <c r="G79" s="129">
        <v>0</v>
      </c>
      <c r="H79" s="129">
        <v>0</v>
      </c>
    </row>
    <row r="80" spans="1:8" x14ac:dyDescent="0.25">
      <c r="A80" s="18"/>
      <c r="B80" s="16" t="s">
        <v>341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29">
        <v>0</v>
      </c>
    </row>
    <row r="81" spans="1:8" x14ac:dyDescent="0.25">
      <c r="A81" s="18"/>
      <c r="B81" s="16" t="s">
        <v>342</v>
      </c>
      <c r="C81" s="129">
        <v>0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</row>
    <row r="82" spans="1:8" x14ac:dyDescent="0.25">
      <c r="A82" s="18"/>
      <c r="B82" s="16" t="s">
        <v>343</v>
      </c>
      <c r="C82" s="129">
        <v>0</v>
      </c>
      <c r="D82" s="129">
        <v>0</v>
      </c>
      <c r="E82" s="129">
        <v>0</v>
      </c>
      <c r="F82" s="129">
        <v>0</v>
      </c>
      <c r="G82" s="129">
        <v>0</v>
      </c>
      <c r="H82" s="129">
        <v>0</v>
      </c>
    </row>
    <row r="83" spans="1:8" x14ac:dyDescent="0.25">
      <c r="A83" s="18"/>
      <c r="B83" s="16" t="s">
        <v>344</v>
      </c>
      <c r="C83" s="129">
        <v>0</v>
      </c>
      <c r="D83" s="129">
        <v>0</v>
      </c>
      <c r="E83" s="129">
        <v>0</v>
      </c>
      <c r="F83" s="129">
        <v>0</v>
      </c>
      <c r="G83" s="129">
        <v>0</v>
      </c>
      <c r="H83" s="129">
        <v>0</v>
      </c>
    </row>
    <row r="84" spans="1:8" x14ac:dyDescent="0.25">
      <c r="A84" s="230" t="s">
        <v>403</v>
      </c>
      <c r="B84" s="231"/>
      <c r="C84" s="130">
        <f>+C10</f>
        <v>17135004</v>
      </c>
      <c r="D84" s="130">
        <f t="shared" ref="D84:H84" si="13">+D10</f>
        <v>2345446</v>
      </c>
      <c r="E84" s="130">
        <f t="shared" si="13"/>
        <v>19480449</v>
      </c>
      <c r="F84" s="130">
        <f t="shared" si="13"/>
        <v>19407974.359999999</v>
      </c>
      <c r="G84" s="130">
        <f t="shared" si="13"/>
        <v>19407974.359999999</v>
      </c>
      <c r="H84" s="130">
        <f t="shared" si="13"/>
        <v>72474.640000000596</v>
      </c>
    </row>
  </sheetData>
  <mergeCells count="22">
    <mergeCell ref="A7:B9"/>
    <mergeCell ref="C7:G7"/>
    <mergeCell ref="E8:E9"/>
    <mergeCell ref="F8:F9"/>
    <mergeCell ref="G8:G9"/>
    <mergeCell ref="A1:H1"/>
    <mergeCell ref="A3:H3"/>
    <mergeCell ref="A4:H4"/>
    <mergeCell ref="A5:H5"/>
    <mergeCell ref="A6:H6"/>
    <mergeCell ref="A2:H2"/>
    <mergeCell ref="A10:B10"/>
    <mergeCell ref="A11:B11"/>
    <mergeCell ref="A19:B19"/>
    <mergeCell ref="A29:B29"/>
    <mergeCell ref="A39:B39"/>
    <mergeCell ref="A49:B49"/>
    <mergeCell ref="A72:B72"/>
    <mergeCell ref="A76:B76"/>
    <mergeCell ref="A84:B84"/>
    <mergeCell ref="A59:B59"/>
    <mergeCell ref="A63:B63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4"/>
  <sheetViews>
    <sheetView zoomScale="115" zoomScaleNormal="115" workbookViewId="0">
      <selection activeCell="A6" sqref="A6:G6"/>
    </sheetView>
  </sheetViews>
  <sheetFormatPr baseColWidth="10" defaultRowHeight="15" x14ac:dyDescent="0.25"/>
  <cols>
    <col min="1" max="1" width="81.140625" style="23" bestFit="1" customWidth="1"/>
    <col min="2" max="2" width="13.28515625" style="88" bestFit="1" customWidth="1"/>
    <col min="3" max="3" width="12" style="88" customWidth="1"/>
    <col min="4" max="6" width="13.28515625" style="88" bestFit="1" customWidth="1"/>
    <col min="7" max="7" width="14.42578125" style="88" customWidth="1"/>
  </cols>
  <sheetData>
    <row r="1" spans="1:7" x14ac:dyDescent="0.25">
      <c r="A1" s="224" t="s">
        <v>467</v>
      </c>
      <c r="B1" s="205"/>
      <c r="C1" s="205"/>
      <c r="D1" s="205"/>
      <c r="E1" s="205"/>
      <c r="F1" s="205"/>
      <c r="G1" s="225"/>
    </row>
    <row r="2" spans="1:7" s="11" customFormat="1" x14ac:dyDescent="0.25">
      <c r="A2" s="216" t="s">
        <v>466</v>
      </c>
      <c r="B2" s="191"/>
      <c r="C2" s="191"/>
      <c r="D2" s="191"/>
      <c r="E2" s="191"/>
      <c r="F2" s="191"/>
      <c r="G2" s="226"/>
    </row>
    <row r="3" spans="1:7" x14ac:dyDescent="0.25">
      <c r="A3" s="216" t="s">
        <v>404</v>
      </c>
      <c r="B3" s="191"/>
      <c r="C3" s="191"/>
      <c r="D3" s="191"/>
      <c r="E3" s="191"/>
      <c r="F3" s="191"/>
      <c r="G3" s="226"/>
    </row>
    <row r="4" spans="1:7" x14ac:dyDescent="0.25">
      <c r="A4" s="216" t="s">
        <v>346</v>
      </c>
      <c r="B4" s="191"/>
      <c r="C4" s="191"/>
      <c r="D4" s="191"/>
      <c r="E4" s="191"/>
      <c r="F4" s="191"/>
      <c r="G4" s="226"/>
    </row>
    <row r="5" spans="1:7" x14ac:dyDescent="0.25">
      <c r="A5" s="216" t="s">
        <v>496</v>
      </c>
      <c r="B5" s="191"/>
      <c r="C5" s="191"/>
      <c r="D5" s="191"/>
      <c r="E5" s="191"/>
      <c r="F5" s="191"/>
      <c r="G5" s="226"/>
    </row>
    <row r="6" spans="1:7" x14ac:dyDescent="0.25">
      <c r="A6" s="217" t="s">
        <v>0</v>
      </c>
      <c r="B6" s="204"/>
      <c r="C6" s="204"/>
      <c r="D6" s="204"/>
      <c r="E6" s="204"/>
      <c r="F6" s="204"/>
      <c r="G6" s="227"/>
    </row>
    <row r="7" spans="1:7" x14ac:dyDescent="0.25">
      <c r="A7" s="224" t="s">
        <v>1</v>
      </c>
      <c r="B7" s="234" t="s">
        <v>272</v>
      </c>
      <c r="C7" s="234"/>
      <c r="D7" s="234"/>
      <c r="E7" s="234"/>
      <c r="F7" s="234"/>
      <c r="G7" s="235" t="s">
        <v>347</v>
      </c>
    </row>
    <row r="8" spans="1:7" x14ac:dyDescent="0.25">
      <c r="A8" s="216"/>
      <c r="B8" s="212" t="s">
        <v>190</v>
      </c>
      <c r="C8" s="142" t="s">
        <v>227</v>
      </c>
      <c r="D8" s="212" t="s">
        <v>229</v>
      </c>
      <c r="E8" s="212" t="s">
        <v>191</v>
      </c>
      <c r="F8" s="212" t="s">
        <v>193</v>
      </c>
      <c r="G8" s="236"/>
    </row>
    <row r="9" spans="1:7" x14ac:dyDescent="0.25">
      <c r="A9" s="217"/>
      <c r="B9" s="213"/>
      <c r="C9" s="147" t="s">
        <v>228</v>
      </c>
      <c r="D9" s="213"/>
      <c r="E9" s="213"/>
      <c r="F9" s="213"/>
      <c r="G9" s="237"/>
    </row>
    <row r="10" spans="1:7" x14ac:dyDescent="0.25">
      <c r="A10" s="12" t="s">
        <v>348</v>
      </c>
      <c r="B10" s="131">
        <f t="shared" ref="B10:G10" si="0">SUM(B11:B11)</f>
        <v>2650500</v>
      </c>
      <c r="C10" s="131">
        <f t="shared" si="0"/>
        <v>-757520</v>
      </c>
      <c r="D10" s="131">
        <f t="shared" si="0"/>
        <v>1892980</v>
      </c>
      <c r="E10" s="131">
        <f t="shared" si="0"/>
        <v>1892980</v>
      </c>
      <c r="F10" s="131">
        <f t="shared" si="0"/>
        <v>1892980</v>
      </c>
      <c r="G10" s="132">
        <f t="shared" si="0"/>
        <v>0</v>
      </c>
    </row>
    <row r="11" spans="1:7" x14ac:dyDescent="0.25">
      <c r="A11" s="41" t="s">
        <v>468</v>
      </c>
      <c r="B11" s="47">
        <v>2650500</v>
      </c>
      <c r="C11" s="48">
        <v>-757520</v>
      </c>
      <c r="D11" s="48">
        <v>1892980</v>
      </c>
      <c r="E11" s="48">
        <v>1892980</v>
      </c>
      <c r="F11" s="48">
        <v>1892980</v>
      </c>
      <c r="G11" s="129">
        <f>+D11-F11</f>
        <v>0</v>
      </c>
    </row>
    <row r="12" spans="1:7" x14ac:dyDescent="0.25">
      <c r="A12" s="44" t="s">
        <v>349</v>
      </c>
      <c r="B12" s="131">
        <f t="shared" ref="B12:G12" si="1">SUM(B13:B13)</f>
        <v>14484504</v>
      </c>
      <c r="C12" s="131">
        <f t="shared" si="1"/>
        <v>3102966</v>
      </c>
      <c r="D12" s="131">
        <f t="shared" si="1"/>
        <v>17587470</v>
      </c>
      <c r="E12" s="131">
        <f t="shared" si="1"/>
        <v>17514995</v>
      </c>
      <c r="F12" s="131">
        <f t="shared" si="1"/>
        <v>17514995</v>
      </c>
      <c r="G12" s="129">
        <f t="shared" si="1"/>
        <v>72474</v>
      </c>
    </row>
    <row r="13" spans="1:7" x14ac:dyDescent="0.25">
      <c r="A13" s="41" t="s">
        <v>468</v>
      </c>
      <c r="B13" s="131">
        <v>14484504</v>
      </c>
      <c r="C13" s="131">
        <v>3102966</v>
      </c>
      <c r="D13" s="131">
        <v>17587470</v>
      </c>
      <c r="E13" s="131">
        <v>17514995</v>
      </c>
      <c r="F13" s="131">
        <v>17514995</v>
      </c>
      <c r="G13" s="129">
        <v>72474</v>
      </c>
    </row>
    <row r="14" spans="1:7" x14ac:dyDescent="0.25">
      <c r="A14" s="43" t="s">
        <v>345</v>
      </c>
      <c r="B14" s="133">
        <f t="shared" ref="B14:G14" si="2">+B10+B12</f>
        <v>17135004</v>
      </c>
      <c r="C14" s="133">
        <f t="shared" si="2"/>
        <v>2345446</v>
      </c>
      <c r="D14" s="133">
        <f t="shared" si="2"/>
        <v>19480450</v>
      </c>
      <c r="E14" s="133">
        <f t="shared" si="2"/>
        <v>19407975</v>
      </c>
      <c r="F14" s="133">
        <f t="shared" si="2"/>
        <v>19407975</v>
      </c>
      <c r="G14" s="134">
        <f t="shared" si="2"/>
        <v>72474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7"/>
  <sheetViews>
    <sheetView workbookViewId="0">
      <selection activeCell="C14" sqref="C14"/>
    </sheetView>
  </sheetViews>
  <sheetFormatPr baseColWidth="10" defaultRowHeight="15" x14ac:dyDescent="0.25"/>
  <cols>
    <col min="1" max="1" width="11.42578125" style="23"/>
    <col min="2" max="2" width="80.5703125" style="23" bestFit="1" customWidth="1"/>
    <col min="3" max="3" width="13.28515625" style="88" bestFit="1" customWidth="1"/>
    <col min="4" max="4" width="14" style="88" customWidth="1"/>
    <col min="5" max="7" width="13.28515625" style="88" bestFit="1" customWidth="1"/>
    <col min="8" max="8" width="15.5703125" style="88" customWidth="1"/>
  </cols>
  <sheetData>
    <row r="1" spans="1:8" x14ac:dyDescent="0.25">
      <c r="A1" s="244" t="s">
        <v>467</v>
      </c>
      <c r="B1" s="245"/>
      <c r="C1" s="245"/>
      <c r="D1" s="245"/>
      <c r="E1" s="245"/>
      <c r="F1" s="245"/>
      <c r="G1" s="245"/>
      <c r="H1" s="246"/>
    </row>
    <row r="2" spans="1:8" s="11" customFormat="1" x14ac:dyDescent="0.25">
      <c r="A2" s="240" t="s">
        <v>466</v>
      </c>
      <c r="B2" s="211"/>
      <c r="C2" s="211"/>
      <c r="D2" s="211"/>
      <c r="E2" s="211"/>
      <c r="F2" s="211"/>
      <c r="G2" s="211"/>
      <c r="H2" s="241"/>
    </row>
    <row r="3" spans="1:8" x14ac:dyDescent="0.25">
      <c r="A3" s="247" t="s">
        <v>405</v>
      </c>
      <c r="B3" s="205"/>
      <c r="C3" s="205"/>
      <c r="D3" s="205"/>
      <c r="E3" s="205"/>
      <c r="F3" s="205"/>
      <c r="G3" s="205"/>
      <c r="H3" s="248"/>
    </row>
    <row r="4" spans="1:8" x14ac:dyDescent="0.25">
      <c r="A4" s="249" t="s">
        <v>350</v>
      </c>
      <c r="B4" s="191"/>
      <c r="C4" s="191"/>
      <c r="D4" s="191"/>
      <c r="E4" s="191"/>
      <c r="F4" s="191"/>
      <c r="G4" s="191"/>
      <c r="H4" s="250"/>
    </row>
    <row r="5" spans="1:8" x14ac:dyDescent="0.25">
      <c r="A5" s="249" t="s">
        <v>497</v>
      </c>
      <c r="B5" s="191"/>
      <c r="C5" s="191"/>
      <c r="D5" s="191"/>
      <c r="E5" s="191"/>
      <c r="F5" s="191"/>
      <c r="G5" s="191"/>
      <c r="H5" s="250"/>
    </row>
    <row r="6" spans="1:8" x14ac:dyDescent="0.25">
      <c r="A6" s="251" t="s">
        <v>0</v>
      </c>
      <c r="B6" s="204"/>
      <c r="C6" s="204"/>
      <c r="D6" s="204"/>
      <c r="E6" s="204"/>
      <c r="F6" s="204"/>
      <c r="G6" s="204"/>
      <c r="H6" s="252"/>
    </row>
    <row r="7" spans="1:8" x14ac:dyDescent="0.25">
      <c r="A7" s="205" t="s">
        <v>1</v>
      </c>
      <c r="B7" s="205"/>
      <c r="C7" s="234" t="s">
        <v>272</v>
      </c>
      <c r="D7" s="234"/>
      <c r="E7" s="234"/>
      <c r="F7" s="234"/>
      <c r="G7" s="234"/>
      <c r="H7" s="234" t="s">
        <v>347</v>
      </c>
    </row>
    <row r="8" spans="1:8" x14ac:dyDescent="0.25">
      <c r="A8" s="191"/>
      <c r="B8" s="191"/>
      <c r="C8" s="212" t="s">
        <v>190</v>
      </c>
      <c r="D8" s="142" t="s">
        <v>227</v>
      </c>
      <c r="E8" s="212" t="s">
        <v>229</v>
      </c>
      <c r="F8" s="212" t="s">
        <v>191</v>
      </c>
      <c r="G8" s="212" t="s">
        <v>193</v>
      </c>
      <c r="H8" s="212"/>
    </row>
    <row r="9" spans="1:8" x14ac:dyDescent="0.25">
      <c r="A9" s="204"/>
      <c r="B9" s="204"/>
      <c r="C9" s="213"/>
      <c r="D9" s="147" t="s">
        <v>228</v>
      </c>
      <c r="E9" s="213"/>
      <c r="F9" s="213"/>
      <c r="G9" s="213"/>
      <c r="H9" s="213"/>
    </row>
    <row r="10" spans="1:8" x14ac:dyDescent="0.25">
      <c r="A10" s="242"/>
      <c r="B10" s="243"/>
      <c r="C10" s="135"/>
      <c r="D10" s="116"/>
      <c r="E10" s="116"/>
      <c r="F10" s="117"/>
      <c r="G10" s="116"/>
      <c r="H10" s="116"/>
    </row>
    <row r="11" spans="1:8" x14ac:dyDescent="0.25">
      <c r="A11" s="232" t="s">
        <v>351</v>
      </c>
      <c r="B11" s="233"/>
      <c r="C11" s="131">
        <f>+C21</f>
        <v>2650500</v>
      </c>
      <c r="D11" s="131">
        <f t="shared" ref="D11:H11" si="0">+D21</f>
        <v>-757520</v>
      </c>
      <c r="E11" s="131">
        <f t="shared" si="0"/>
        <v>1892980</v>
      </c>
      <c r="F11" s="131">
        <f t="shared" si="0"/>
        <v>1892980</v>
      </c>
      <c r="G11" s="131">
        <f t="shared" si="0"/>
        <v>1892980</v>
      </c>
      <c r="H11" s="131">
        <f t="shared" si="0"/>
        <v>0</v>
      </c>
    </row>
    <row r="12" spans="1:8" x14ac:dyDescent="0.25">
      <c r="A12" s="232" t="s">
        <v>352</v>
      </c>
      <c r="B12" s="233"/>
      <c r="C12" s="131">
        <f>SUM(C13:C20)</f>
        <v>0</v>
      </c>
      <c r="D12" s="129">
        <f t="shared" ref="D12:G12" si="1">SUM(D13:D20)</f>
        <v>0</v>
      </c>
      <c r="E12" s="129">
        <f t="shared" si="1"/>
        <v>0</v>
      </c>
      <c r="F12" s="136">
        <f t="shared" si="1"/>
        <v>0</v>
      </c>
      <c r="G12" s="129">
        <f t="shared" si="1"/>
        <v>0</v>
      </c>
      <c r="H12" s="129">
        <f>+E12-F12</f>
        <v>0</v>
      </c>
    </row>
    <row r="13" spans="1:8" x14ac:dyDescent="0.25">
      <c r="A13" s="18"/>
      <c r="B13" s="16" t="s">
        <v>353</v>
      </c>
      <c r="C13" s="131">
        <v>0</v>
      </c>
      <c r="D13" s="129">
        <v>0</v>
      </c>
      <c r="E13" s="129">
        <v>0</v>
      </c>
      <c r="F13" s="136">
        <v>0</v>
      </c>
      <c r="G13" s="129">
        <v>0</v>
      </c>
      <c r="H13" s="129">
        <v>0</v>
      </c>
    </row>
    <row r="14" spans="1:8" x14ac:dyDescent="0.25">
      <c r="A14" s="18"/>
      <c r="B14" s="16" t="s">
        <v>354</v>
      </c>
      <c r="C14" s="131">
        <v>0</v>
      </c>
      <c r="D14" s="129">
        <v>0</v>
      </c>
      <c r="E14" s="129">
        <v>0</v>
      </c>
      <c r="F14" s="136">
        <v>0</v>
      </c>
      <c r="G14" s="136">
        <v>0</v>
      </c>
      <c r="H14" s="129">
        <v>0</v>
      </c>
    </row>
    <row r="15" spans="1:8" x14ac:dyDescent="0.25">
      <c r="A15" s="18"/>
      <c r="B15" s="16" t="s">
        <v>355</v>
      </c>
      <c r="C15" s="131">
        <v>0</v>
      </c>
      <c r="D15" s="129">
        <v>0</v>
      </c>
      <c r="E15" s="129">
        <v>0</v>
      </c>
      <c r="F15" s="136">
        <v>0</v>
      </c>
      <c r="G15" s="129">
        <v>0</v>
      </c>
      <c r="H15" s="129">
        <v>0</v>
      </c>
    </row>
    <row r="16" spans="1:8" x14ac:dyDescent="0.25">
      <c r="A16" s="18"/>
      <c r="B16" s="16" t="s">
        <v>356</v>
      </c>
      <c r="C16" s="131">
        <v>0</v>
      </c>
      <c r="D16" s="129">
        <v>0</v>
      </c>
      <c r="E16" s="129">
        <v>0</v>
      </c>
      <c r="F16" s="136">
        <v>0</v>
      </c>
      <c r="G16" s="129">
        <v>0</v>
      </c>
      <c r="H16" s="129">
        <v>0</v>
      </c>
    </row>
    <row r="17" spans="1:8" x14ac:dyDescent="0.25">
      <c r="A17" s="18"/>
      <c r="B17" s="16" t="s">
        <v>357</v>
      </c>
      <c r="C17" s="131">
        <v>0</v>
      </c>
      <c r="D17" s="129">
        <v>0</v>
      </c>
      <c r="E17" s="129">
        <v>0</v>
      </c>
      <c r="F17" s="136">
        <v>0</v>
      </c>
      <c r="G17" s="129">
        <v>0</v>
      </c>
      <c r="H17" s="129">
        <v>0</v>
      </c>
    </row>
    <row r="18" spans="1:8" x14ac:dyDescent="0.25">
      <c r="A18" s="18"/>
      <c r="B18" s="16" t="s">
        <v>358</v>
      </c>
      <c r="C18" s="131">
        <v>0</v>
      </c>
      <c r="D18" s="129">
        <v>0</v>
      </c>
      <c r="E18" s="129">
        <v>0</v>
      </c>
      <c r="F18" s="136">
        <v>0</v>
      </c>
      <c r="G18" s="129">
        <v>0</v>
      </c>
      <c r="H18" s="129">
        <v>0</v>
      </c>
    </row>
    <row r="19" spans="1:8" x14ac:dyDescent="0.25">
      <c r="A19" s="18"/>
      <c r="B19" s="16" t="s">
        <v>359</v>
      </c>
      <c r="C19" s="131">
        <v>0</v>
      </c>
      <c r="D19" s="129">
        <v>0</v>
      </c>
      <c r="E19" s="129">
        <v>0</v>
      </c>
      <c r="F19" s="136">
        <v>0</v>
      </c>
      <c r="G19" s="129">
        <v>0</v>
      </c>
      <c r="H19" s="129">
        <v>0</v>
      </c>
    </row>
    <row r="20" spans="1:8" x14ac:dyDescent="0.25">
      <c r="A20" s="18"/>
      <c r="B20" s="16" t="s">
        <v>360</v>
      </c>
      <c r="C20" s="131">
        <v>0</v>
      </c>
      <c r="D20" s="129">
        <v>0</v>
      </c>
      <c r="E20" s="129">
        <v>0</v>
      </c>
      <c r="F20" s="136">
        <v>0</v>
      </c>
      <c r="G20" s="129">
        <v>0</v>
      </c>
      <c r="H20" s="129">
        <v>0</v>
      </c>
    </row>
    <row r="21" spans="1:8" x14ac:dyDescent="0.25">
      <c r="A21" s="232" t="s">
        <v>361</v>
      </c>
      <c r="B21" s="233"/>
      <c r="C21" s="131">
        <f t="shared" ref="C21:H21" si="2">SUM(C23:C28)</f>
        <v>2650500</v>
      </c>
      <c r="D21" s="129">
        <f t="shared" si="2"/>
        <v>-757520</v>
      </c>
      <c r="E21" s="129">
        <f t="shared" si="2"/>
        <v>1892980</v>
      </c>
      <c r="F21" s="136">
        <f t="shared" si="2"/>
        <v>1892980</v>
      </c>
      <c r="G21" s="129">
        <f t="shared" si="2"/>
        <v>1892980</v>
      </c>
      <c r="H21" s="129">
        <f t="shared" si="2"/>
        <v>0</v>
      </c>
    </row>
    <row r="22" spans="1:8" x14ac:dyDescent="0.25">
      <c r="A22" s="18"/>
      <c r="B22" s="16" t="s">
        <v>362</v>
      </c>
      <c r="C22" s="131">
        <v>0</v>
      </c>
      <c r="D22" s="129">
        <v>0</v>
      </c>
      <c r="E22" s="129">
        <v>0</v>
      </c>
      <c r="F22" s="136">
        <v>0</v>
      </c>
      <c r="G22" s="129">
        <v>0</v>
      </c>
      <c r="H22" s="129">
        <v>0</v>
      </c>
    </row>
    <row r="23" spans="1:8" x14ac:dyDescent="0.25">
      <c r="A23" s="18"/>
      <c r="B23" s="16" t="s">
        <v>363</v>
      </c>
      <c r="C23" s="131">
        <v>0</v>
      </c>
      <c r="D23" s="129">
        <v>0</v>
      </c>
      <c r="E23" s="129">
        <v>0</v>
      </c>
      <c r="F23" s="136">
        <v>0</v>
      </c>
      <c r="G23" s="129">
        <v>0</v>
      </c>
      <c r="H23" s="129">
        <v>0</v>
      </c>
    </row>
    <row r="24" spans="1:8" x14ac:dyDescent="0.25">
      <c r="A24" s="18"/>
      <c r="B24" s="16" t="s">
        <v>364</v>
      </c>
      <c r="C24" s="131">
        <v>0</v>
      </c>
      <c r="D24" s="129">
        <v>0</v>
      </c>
      <c r="E24" s="129">
        <v>0</v>
      </c>
      <c r="F24" s="136">
        <v>0</v>
      </c>
      <c r="G24" s="129">
        <v>0</v>
      </c>
      <c r="H24" s="129">
        <v>0</v>
      </c>
    </row>
    <row r="25" spans="1:8" x14ac:dyDescent="0.25">
      <c r="A25" s="18"/>
      <c r="B25" s="16" t="s">
        <v>443</v>
      </c>
      <c r="C25" s="131">
        <v>0</v>
      </c>
      <c r="D25" s="129">
        <v>0</v>
      </c>
      <c r="E25" s="129">
        <v>0</v>
      </c>
      <c r="F25" s="136">
        <v>0</v>
      </c>
      <c r="G25" s="129">
        <v>0</v>
      </c>
      <c r="H25" s="129">
        <v>0</v>
      </c>
    </row>
    <row r="26" spans="1:8" x14ac:dyDescent="0.25">
      <c r="A26" s="18"/>
      <c r="B26" s="16" t="s">
        <v>365</v>
      </c>
      <c r="C26" s="131">
        <v>2650500</v>
      </c>
      <c r="D26" s="129">
        <v>-757520</v>
      </c>
      <c r="E26" s="129">
        <v>1892980</v>
      </c>
      <c r="F26" s="136">
        <v>1892980</v>
      </c>
      <c r="G26" s="129">
        <v>1892980</v>
      </c>
      <c r="H26" s="129">
        <v>0</v>
      </c>
    </row>
    <row r="27" spans="1:8" x14ac:dyDescent="0.25">
      <c r="A27" s="18"/>
      <c r="B27" s="16" t="s">
        <v>366</v>
      </c>
      <c r="C27" s="131">
        <v>0</v>
      </c>
      <c r="D27" s="129">
        <v>0</v>
      </c>
      <c r="E27" s="129">
        <v>0</v>
      </c>
      <c r="F27" s="136">
        <v>0</v>
      </c>
      <c r="G27" s="129">
        <v>0</v>
      </c>
      <c r="H27" s="129">
        <v>0</v>
      </c>
    </row>
    <row r="28" spans="1:8" x14ac:dyDescent="0.25">
      <c r="A28" s="18"/>
      <c r="B28" s="16" t="s">
        <v>367</v>
      </c>
      <c r="C28" s="131">
        <v>0</v>
      </c>
      <c r="D28" s="129">
        <v>0</v>
      </c>
      <c r="E28" s="129">
        <v>0</v>
      </c>
      <c r="F28" s="136">
        <v>0</v>
      </c>
      <c r="G28" s="129">
        <v>0</v>
      </c>
      <c r="H28" s="129">
        <v>0</v>
      </c>
    </row>
    <row r="29" spans="1:8" x14ac:dyDescent="0.25">
      <c r="A29" s="232" t="s">
        <v>447</v>
      </c>
      <c r="B29" s="233"/>
      <c r="C29" s="131">
        <f t="shared" ref="C29:H29" si="3">SUM(C30:C38)</f>
        <v>0</v>
      </c>
      <c r="D29" s="129">
        <f t="shared" si="3"/>
        <v>0</v>
      </c>
      <c r="E29" s="129">
        <f t="shared" si="3"/>
        <v>0</v>
      </c>
      <c r="F29" s="136">
        <f t="shared" si="3"/>
        <v>0</v>
      </c>
      <c r="G29" s="129">
        <f t="shared" si="3"/>
        <v>0</v>
      </c>
      <c r="H29" s="129">
        <f t="shared" si="3"/>
        <v>0</v>
      </c>
    </row>
    <row r="30" spans="1:8" x14ac:dyDescent="0.25">
      <c r="A30" s="18"/>
      <c r="B30" s="16" t="s">
        <v>446</v>
      </c>
      <c r="C30" s="131">
        <v>0</v>
      </c>
      <c r="D30" s="129">
        <v>0</v>
      </c>
      <c r="E30" s="129">
        <v>0</v>
      </c>
      <c r="F30" s="136">
        <v>0</v>
      </c>
      <c r="G30" s="129">
        <v>0</v>
      </c>
      <c r="H30" s="129">
        <v>0</v>
      </c>
    </row>
    <row r="31" spans="1:8" x14ac:dyDescent="0.25">
      <c r="A31" s="18"/>
      <c r="B31" s="16" t="s">
        <v>368</v>
      </c>
      <c r="C31" s="131">
        <v>0</v>
      </c>
      <c r="D31" s="129">
        <v>0</v>
      </c>
      <c r="E31" s="129">
        <v>0</v>
      </c>
      <c r="F31" s="136">
        <v>0</v>
      </c>
      <c r="G31" s="129">
        <v>0</v>
      </c>
      <c r="H31" s="129">
        <v>0</v>
      </c>
    </row>
    <row r="32" spans="1:8" x14ac:dyDescent="0.25">
      <c r="A32" s="18"/>
      <c r="B32" s="16" t="s">
        <v>369</v>
      </c>
      <c r="C32" s="131">
        <v>0</v>
      </c>
      <c r="D32" s="129">
        <v>0</v>
      </c>
      <c r="E32" s="129">
        <v>0</v>
      </c>
      <c r="F32" s="136">
        <v>0</v>
      </c>
      <c r="G32" s="129">
        <v>0</v>
      </c>
      <c r="H32" s="129">
        <v>0</v>
      </c>
    </row>
    <row r="33" spans="1:8" x14ac:dyDescent="0.25">
      <c r="A33" s="18"/>
      <c r="B33" s="16" t="s">
        <v>370</v>
      </c>
      <c r="C33" s="131">
        <v>0</v>
      </c>
      <c r="D33" s="129">
        <v>0</v>
      </c>
      <c r="E33" s="129">
        <v>0</v>
      </c>
      <c r="F33" s="136">
        <v>0</v>
      </c>
      <c r="G33" s="129">
        <v>0</v>
      </c>
      <c r="H33" s="129">
        <v>0</v>
      </c>
    </row>
    <row r="34" spans="1:8" x14ac:dyDescent="0.25">
      <c r="A34" s="18"/>
      <c r="B34" s="16" t="s">
        <v>371</v>
      </c>
      <c r="C34" s="131">
        <v>0</v>
      </c>
      <c r="D34" s="129">
        <v>0</v>
      </c>
      <c r="E34" s="129">
        <v>0</v>
      </c>
      <c r="F34" s="136">
        <v>0</v>
      </c>
      <c r="G34" s="129">
        <v>0</v>
      </c>
      <c r="H34" s="129">
        <v>0</v>
      </c>
    </row>
    <row r="35" spans="1:8" x14ac:dyDescent="0.25">
      <c r="A35" s="18"/>
      <c r="B35" s="16" t="s">
        <v>372</v>
      </c>
      <c r="C35" s="131">
        <v>0</v>
      </c>
      <c r="D35" s="129">
        <v>0</v>
      </c>
      <c r="E35" s="129">
        <v>0</v>
      </c>
      <c r="F35" s="136">
        <v>0</v>
      </c>
      <c r="G35" s="129">
        <v>0</v>
      </c>
      <c r="H35" s="129">
        <v>0</v>
      </c>
    </row>
    <row r="36" spans="1:8" x14ac:dyDescent="0.25">
      <c r="A36" s="18"/>
      <c r="B36" s="16" t="s">
        <v>373</v>
      </c>
      <c r="C36" s="131">
        <v>0</v>
      </c>
      <c r="D36" s="129">
        <v>0</v>
      </c>
      <c r="E36" s="129">
        <v>0</v>
      </c>
      <c r="F36" s="136">
        <v>0</v>
      </c>
      <c r="G36" s="129">
        <v>0</v>
      </c>
      <c r="H36" s="129">
        <v>0</v>
      </c>
    </row>
    <row r="37" spans="1:8" x14ac:dyDescent="0.25">
      <c r="A37" s="18"/>
      <c r="B37" s="16" t="s">
        <v>374</v>
      </c>
      <c r="C37" s="131">
        <v>0</v>
      </c>
      <c r="D37" s="129">
        <v>0</v>
      </c>
      <c r="E37" s="129">
        <v>0</v>
      </c>
      <c r="F37" s="136">
        <v>0</v>
      </c>
      <c r="G37" s="129">
        <v>0</v>
      </c>
      <c r="H37" s="129">
        <v>0</v>
      </c>
    </row>
    <row r="38" spans="1:8" x14ac:dyDescent="0.25">
      <c r="A38" s="18"/>
      <c r="B38" s="16" t="s">
        <v>375</v>
      </c>
      <c r="C38" s="131">
        <v>0</v>
      </c>
      <c r="D38" s="129">
        <v>0</v>
      </c>
      <c r="E38" s="129">
        <v>0</v>
      </c>
      <c r="F38" s="136">
        <v>0</v>
      </c>
      <c r="G38" s="129">
        <v>0</v>
      </c>
      <c r="H38" s="129">
        <v>0</v>
      </c>
    </row>
    <row r="39" spans="1:8" x14ac:dyDescent="0.25">
      <c r="A39" s="232" t="s">
        <v>448</v>
      </c>
      <c r="B39" s="239"/>
      <c r="C39" s="136">
        <f t="shared" ref="C39:H39" si="4">SUM(C40:C43)</f>
        <v>0</v>
      </c>
      <c r="D39" s="129">
        <f t="shared" si="4"/>
        <v>0</v>
      </c>
      <c r="E39" s="129">
        <f t="shared" si="4"/>
        <v>0</v>
      </c>
      <c r="F39" s="136">
        <f t="shared" si="4"/>
        <v>0</v>
      </c>
      <c r="G39" s="129">
        <f t="shared" si="4"/>
        <v>0</v>
      </c>
      <c r="H39" s="129">
        <f t="shared" si="4"/>
        <v>0</v>
      </c>
    </row>
    <row r="40" spans="1:8" x14ac:dyDescent="0.25">
      <c r="A40" s="18"/>
      <c r="B40" s="38" t="s">
        <v>444</v>
      </c>
      <c r="C40" s="136">
        <v>0</v>
      </c>
      <c r="D40" s="129">
        <v>0</v>
      </c>
      <c r="E40" s="129">
        <v>0</v>
      </c>
      <c r="F40" s="136">
        <v>0</v>
      </c>
      <c r="G40" s="129">
        <v>0</v>
      </c>
      <c r="H40" s="129">
        <v>0</v>
      </c>
    </row>
    <row r="41" spans="1:8" x14ac:dyDescent="0.25">
      <c r="A41" s="18"/>
      <c r="B41" s="38" t="s">
        <v>445</v>
      </c>
      <c r="C41" s="136">
        <v>0</v>
      </c>
      <c r="D41" s="129">
        <v>0</v>
      </c>
      <c r="E41" s="129">
        <v>0</v>
      </c>
      <c r="F41" s="136">
        <v>0</v>
      </c>
      <c r="G41" s="129">
        <v>0</v>
      </c>
      <c r="H41" s="129">
        <v>0</v>
      </c>
    </row>
    <row r="42" spans="1:8" x14ac:dyDescent="0.25">
      <c r="A42" s="18"/>
      <c r="B42" s="38" t="s">
        <v>376</v>
      </c>
      <c r="C42" s="136">
        <v>0</v>
      </c>
      <c r="D42" s="129">
        <v>0</v>
      </c>
      <c r="E42" s="129">
        <v>0</v>
      </c>
      <c r="F42" s="136">
        <v>0</v>
      </c>
      <c r="G42" s="129">
        <v>0</v>
      </c>
      <c r="H42" s="129">
        <v>0</v>
      </c>
    </row>
    <row r="43" spans="1:8" x14ac:dyDescent="0.25">
      <c r="A43" s="18"/>
      <c r="B43" s="38" t="s">
        <v>377</v>
      </c>
      <c r="C43" s="136">
        <v>0</v>
      </c>
      <c r="D43" s="129">
        <v>0</v>
      </c>
      <c r="E43" s="129">
        <v>0</v>
      </c>
      <c r="F43" s="136">
        <v>0</v>
      </c>
      <c r="G43" s="129">
        <v>0</v>
      </c>
      <c r="H43" s="129">
        <v>0</v>
      </c>
    </row>
    <row r="44" spans="1:8" x14ac:dyDescent="0.25">
      <c r="A44" s="232" t="s">
        <v>378</v>
      </c>
      <c r="B44" s="239"/>
      <c r="C44" s="136">
        <f>+C54</f>
        <v>14484504</v>
      </c>
      <c r="D44" s="136">
        <f t="shared" ref="D44:H44" si="5">+D54</f>
        <v>3102966</v>
      </c>
      <c r="E44" s="136">
        <f t="shared" si="5"/>
        <v>17587470</v>
      </c>
      <c r="F44" s="136">
        <f t="shared" si="5"/>
        <v>17514995</v>
      </c>
      <c r="G44" s="136">
        <f t="shared" si="5"/>
        <v>17514995</v>
      </c>
      <c r="H44" s="136">
        <f t="shared" si="5"/>
        <v>72474</v>
      </c>
    </row>
    <row r="45" spans="1:8" x14ac:dyDescent="0.25">
      <c r="A45" s="232" t="s">
        <v>352</v>
      </c>
      <c r="B45" s="239"/>
      <c r="C45" s="136">
        <f>SUM(C47:C53)</f>
        <v>0</v>
      </c>
      <c r="D45" s="129">
        <f t="shared" ref="D45:G45" si="6">SUM(D47:D53)</f>
        <v>0</v>
      </c>
      <c r="E45" s="129">
        <v>0</v>
      </c>
      <c r="F45" s="136">
        <f t="shared" si="6"/>
        <v>0</v>
      </c>
      <c r="G45" s="129">
        <f t="shared" si="6"/>
        <v>0</v>
      </c>
      <c r="H45" s="129">
        <f>+E45</f>
        <v>0</v>
      </c>
    </row>
    <row r="46" spans="1:8" x14ac:dyDescent="0.25">
      <c r="A46" s="18"/>
      <c r="B46" s="38" t="s">
        <v>353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37">
        <v>0</v>
      </c>
    </row>
    <row r="47" spans="1:8" x14ac:dyDescent="0.25">
      <c r="A47" s="18"/>
      <c r="B47" s="38" t="s">
        <v>354</v>
      </c>
      <c r="C47" s="136">
        <v>0</v>
      </c>
      <c r="D47" s="129">
        <v>0</v>
      </c>
      <c r="E47" s="129">
        <v>0</v>
      </c>
      <c r="F47" s="136">
        <v>0</v>
      </c>
      <c r="G47" s="129">
        <v>0</v>
      </c>
      <c r="H47" s="129">
        <f>+E47</f>
        <v>0</v>
      </c>
    </row>
    <row r="48" spans="1:8" x14ac:dyDescent="0.25">
      <c r="A48" s="18"/>
      <c r="B48" s="38" t="s">
        <v>355</v>
      </c>
      <c r="C48" s="136">
        <v>0</v>
      </c>
      <c r="D48" s="129">
        <v>0</v>
      </c>
      <c r="E48" s="129">
        <v>0</v>
      </c>
      <c r="F48" s="136">
        <v>0</v>
      </c>
      <c r="G48" s="129">
        <v>0</v>
      </c>
      <c r="H48" s="129">
        <v>0</v>
      </c>
    </row>
    <row r="49" spans="1:8" x14ac:dyDescent="0.25">
      <c r="A49" s="18"/>
      <c r="B49" s="38" t="s">
        <v>356</v>
      </c>
      <c r="C49" s="136">
        <v>0</v>
      </c>
      <c r="D49" s="129">
        <v>0</v>
      </c>
      <c r="E49" s="129">
        <v>0</v>
      </c>
      <c r="F49" s="136">
        <v>0</v>
      </c>
      <c r="G49" s="129">
        <v>0</v>
      </c>
      <c r="H49" s="129">
        <v>0</v>
      </c>
    </row>
    <row r="50" spans="1:8" x14ac:dyDescent="0.25">
      <c r="A50" s="18"/>
      <c r="B50" s="38" t="s">
        <v>357</v>
      </c>
      <c r="C50" s="136">
        <v>0</v>
      </c>
      <c r="D50" s="129">
        <v>0</v>
      </c>
      <c r="E50" s="129">
        <v>0</v>
      </c>
      <c r="F50" s="136">
        <v>0</v>
      </c>
      <c r="G50" s="129">
        <v>0</v>
      </c>
      <c r="H50" s="129">
        <v>0</v>
      </c>
    </row>
    <row r="51" spans="1:8" x14ac:dyDescent="0.25">
      <c r="A51" s="18"/>
      <c r="B51" s="38" t="s">
        <v>358</v>
      </c>
      <c r="C51" s="136">
        <v>0</v>
      </c>
      <c r="D51" s="129">
        <v>0</v>
      </c>
      <c r="E51" s="129">
        <v>0</v>
      </c>
      <c r="F51" s="136">
        <v>0</v>
      </c>
      <c r="G51" s="129">
        <v>0</v>
      </c>
      <c r="H51" s="129">
        <v>0</v>
      </c>
    </row>
    <row r="52" spans="1:8" x14ac:dyDescent="0.25">
      <c r="A52" s="18"/>
      <c r="B52" s="38" t="s">
        <v>359</v>
      </c>
      <c r="C52" s="136">
        <v>0</v>
      </c>
      <c r="D52" s="129">
        <v>0</v>
      </c>
      <c r="E52" s="129">
        <v>0</v>
      </c>
      <c r="F52" s="136">
        <v>0</v>
      </c>
      <c r="G52" s="129">
        <v>0</v>
      </c>
      <c r="H52" s="129">
        <v>0</v>
      </c>
    </row>
    <row r="53" spans="1:8" x14ac:dyDescent="0.25">
      <c r="A53" s="18"/>
      <c r="B53" s="38" t="s">
        <v>360</v>
      </c>
      <c r="C53" s="136">
        <v>0</v>
      </c>
      <c r="D53" s="129">
        <v>0</v>
      </c>
      <c r="E53" s="129">
        <v>0</v>
      </c>
      <c r="F53" s="136">
        <v>0</v>
      </c>
      <c r="G53" s="129">
        <v>0</v>
      </c>
      <c r="H53" s="129">
        <v>0</v>
      </c>
    </row>
    <row r="54" spans="1:8" x14ac:dyDescent="0.25">
      <c r="A54" s="232" t="s">
        <v>361</v>
      </c>
      <c r="B54" s="239"/>
      <c r="C54" s="136">
        <f t="shared" ref="C54:H54" si="7">SUM(C55:C61)</f>
        <v>14484504</v>
      </c>
      <c r="D54" s="129">
        <f t="shared" si="7"/>
        <v>3102966</v>
      </c>
      <c r="E54" s="129">
        <f t="shared" si="7"/>
        <v>17587470</v>
      </c>
      <c r="F54" s="136">
        <f t="shared" si="7"/>
        <v>17514995</v>
      </c>
      <c r="G54" s="129">
        <f t="shared" si="7"/>
        <v>17514995</v>
      </c>
      <c r="H54" s="129">
        <f t="shared" si="7"/>
        <v>72474</v>
      </c>
    </row>
    <row r="55" spans="1:8" x14ac:dyDescent="0.25">
      <c r="A55" s="18"/>
      <c r="B55" s="38" t="s">
        <v>362</v>
      </c>
      <c r="C55" s="136">
        <v>0</v>
      </c>
      <c r="D55" s="129">
        <v>0</v>
      </c>
      <c r="E55" s="129">
        <v>0</v>
      </c>
      <c r="F55" s="136">
        <v>0</v>
      </c>
      <c r="G55" s="129">
        <v>0</v>
      </c>
      <c r="H55" s="129">
        <v>0</v>
      </c>
    </row>
    <row r="56" spans="1:8" x14ac:dyDescent="0.25">
      <c r="A56" s="18"/>
      <c r="B56" s="38" t="s">
        <v>363</v>
      </c>
      <c r="C56" s="136">
        <v>0</v>
      </c>
      <c r="D56" s="129">
        <v>0</v>
      </c>
      <c r="E56" s="129">
        <v>0</v>
      </c>
      <c r="F56" s="136">
        <v>0</v>
      </c>
      <c r="G56" s="129">
        <v>0</v>
      </c>
      <c r="H56" s="129">
        <v>0</v>
      </c>
    </row>
    <row r="57" spans="1:8" x14ac:dyDescent="0.25">
      <c r="A57" s="18"/>
      <c r="B57" s="38" t="s">
        <v>364</v>
      </c>
      <c r="C57" s="136">
        <v>0</v>
      </c>
      <c r="D57" s="129">
        <v>0</v>
      </c>
      <c r="E57" s="129">
        <v>0</v>
      </c>
      <c r="F57" s="136">
        <v>0</v>
      </c>
      <c r="G57" s="129">
        <v>0</v>
      </c>
      <c r="H57" s="129">
        <v>0</v>
      </c>
    </row>
    <row r="58" spans="1:8" x14ac:dyDescent="0.25">
      <c r="A58" s="18"/>
      <c r="B58" s="38" t="s">
        <v>443</v>
      </c>
      <c r="C58" s="136">
        <v>0</v>
      </c>
      <c r="D58" s="129">
        <v>0</v>
      </c>
      <c r="E58" s="129">
        <v>0</v>
      </c>
      <c r="F58" s="136">
        <v>0</v>
      </c>
      <c r="G58" s="129">
        <v>0</v>
      </c>
      <c r="H58" s="129">
        <v>0</v>
      </c>
    </row>
    <row r="59" spans="1:8" x14ac:dyDescent="0.25">
      <c r="A59" s="18"/>
      <c r="B59" s="38" t="s">
        <v>365</v>
      </c>
      <c r="C59" s="136">
        <v>14484504</v>
      </c>
      <c r="D59" s="129">
        <v>3102966</v>
      </c>
      <c r="E59" s="129">
        <v>17587470</v>
      </c>
      <c r="F59" s="136">
        <v>17514995</v>
      </c>
      <c r="G59" s="129">
        <v>17514995</v>
      </c>
      <c r="H59" s="129">
        <v>72474</v>
      </c>
    </row>
    <row r="60" spans="1:8" x14ac:dyDescent="0.25">
      <c r="A60" s="18"/>
      <c r="B60" s="38" t="s">
        <v>366</v>
      </c>
      <c r="C60" s="136">
        <v>0</v>
      </c>
      <c r="D60" s="129">
        <v>0</v>
      </c>
      <c r="E60" s="129">
        <v>0</v>
      </c>
      <c r="F60" s="136">
        <v>0</v>
      </c>
      <c r="G60" s="129">
        <v>0</v>
      </c>
      <c r="H60" s="129">
        <v>0</v>
      </c>
    </row>
    <row r="61" spans="1:8" x14ac:dyDescent="0.25">
      <c r="A61" s="18"/>
      <c r="B61" s="38" t="s">
        <v>367</v>
      </c>
      <c r="C61" s="136">
        <v>0</v>
      </c>
      <c r="D61" s="129">
        <v>0</v>
      </c>
      <c r="E61" s="129">
        <v>0</v>
      </c>
      <c r="F61" s="136">
        <v>0</v>
      </c>
      <c r="G61" s="129">
        <v>0</v>
      </c>
      <c r="H61" s="129">
        <v>0</v>
      </c>
    </row>
    <row r="62" spans="1:8" x14ac:dyDescent="0.25">
      <c r="A62" s="232" t="s">
        <v>447</v>
      </c>
      <c r="B62" s="239"/>
      <c r="C62" s="136">
        <f t="shared" ref="C62:H62" si="8">SUM(C63:C71)</f>
        <v>0</v>
      </c>
      <c r="D62" s="129">
        <f t="shared" si="8"/>
        <v>0</v>
      </c>
      <c r="E62" s="129">
        <f t="shared" si="8"/>
        <v>0</v>
      </c>
      <c r="F62" s="136">
        <f t="shared" si="8"/>
        <v>0</v>
      </c>
      <c r="G62" s="129">
        <f t="shared" si="8"/>
        <v>0</v>
      </c>
      <c r="H62" s="129">
        <f t="shared" si="8"/>
        <v>0</v>
      </c>
    </row>
    <row r="63" spans="1:8" x14ac:dyDescent="0.25">
      <c r="A63" s="18"/>
      <c r="B63" s="38" t="s">
        <v>446</v>
      </c>
      <c r="C63" s="136">
        <v>0</v>
      </c>
      <c r="D63" s="129">
        <v>0</v>
      </c>
      <c r="E63" s="129">
        <v>0</v>
      </c>
      <c r="F63" s="136">
        <v>0</v>
      </c>
      <c r="G63" s="129">
        <v>0</v>
      </c>
      <c r="H63" s="129">
        <v>0</v>
      </c>
    </row>
    <row r="64" spans="1:8" x14ac:dyDescent="0.25">
      <c r="A64" s="18"/>
      <c r="B64" s="38" t="s">
        <v>368</v>
      </c>
      <c r="C64" s="136">
        <v>0</v>
      </c>
      <c r="D64" s="129">
        <v>0</v>
      </c>
      <c r="E64" s="129">
        <v>0</v>
      </c>
      <c r="F64" s="136">
        <v>0</v>
      </c>
      <c r="G64" s="129">
        <v>0</v>
      </c>
      <c r="H64" s="129">
        <v>0</v>
      </c>
    </row>
    <row r="65" spans="1:8" x14ac:dyDescent="0.25">
      <c r="A65" s="18"/>
      <c r="B65" s="38" t="s">
        <v>369</v>
      </c>
      <c r="C65" s="136">
        <v>0</v>
      </c>
      <c r="D65" s="129">
        <v>0</v>
      </c>
      <c r="E65" s="129">
        <v>0</v>
      </c>
      <c r="F65" s="136">
        <v>0</v>
      </c>
      <c r="G65" s="129">
        <v>0</v>
      </c>
      <c r="H65" s="129">
        <v>0</v>
      </c>
    </row>
    <row r="66" spans="1:8" x14ac:dyDescent="0.25">
      <c r="A66" s="18"/>
      <c r="B66" s="38" t="s">
        <v>370</v>
      </c>
      <c r="C66" s="136">
        <v>0</v>
      </c>
      <c r="D66" s="129">
        <v>0</v>
      </c>
      <c r="E66" s="129">
        <v>0</v>
      </c>
      <c r="F66" s="136">
        <v>0</v>
      </c>
      <c r="G66" s="129">
        <v>0</v>
      </c>
      <c r="H66" s="129">
        <v>0</v>
      </c>
    </row>
    <row r="67" spans="1:8" x14ac:dyDescent="0.25">
      <c r="A67" s="18"/>
      <c r="B67" s="38" t="s">
        <v>371</v>
      </c>
      <c r="C67" s="136">
        <v>0</v>
      </c>
      <c r="D67" s="129">
        <v>0</v>
      </c>
      <c r="E67" s="129">
        <v>0</v>
      </c>
      <c r="F67" s="136">
        <v>0</v>
      </c>
      <c r="G67" s="129">
        <v>0</v>
      </c>
      <c r="H67" s="129">
        <v>0</v>
      </c>
    </row>
    <row r="68" spans="1:8" x14ac:dyDescent="0.25">
      <c r="A68" s="18"/>
      <c r="B68" s="38" t="s">
        <v>372</v>
      </c>
      <c r="C68" s="136">
        <v>0</v>
      </c>
      <c r="D68" s="129">
        <v>0</v>
      </c>
      <c r="E68" s="129">
        <v>0</v>
      </c>
      <c r="F68" s="136">
        <v>0</v>
      </c>
      <c r="G68" s="129">
        <v>0</v>
      </c>
      <c r="H68" s="129">
        <v>0</v>
      </c>
    </row>
    <row r="69" spans="1:8" x14ac:dyDescent="0.25">
      <c r="A69" s="18"/>
      <c r="B69" s="38" t="s">
        <v>373</v>
      </c>
      <c r="C69" s="136">
        <v>0</v>
      </c>
      <c r="D69" s="129">
        <v>0</v>
      </c>
      <c r="E69" s="129">
        <v>0</v>
      </c>
      <c r="F69" s="136">
        <v>0</v>
      </c>
      <c r="G69" s="129">
        <v>0</v>
      </c>
      <c r="H69" s="129">
        <v>0</v>
      </c>
    </row>
    <row r="70" spans="1:8" x14ac:dyDescent="0.25">
      <c r="A70" s="18"/>
      <c r="B70" s="38" t="s">
        <v>374</v>
      </c>
      <c r="C70" s="136">
        <v>0</v>
      </c>
      <c r="D70" s="129">
        <v>0</v>
      </c>
      <c r="E70" s="129">
        <v>0</v>
      </c>
      <c r="F70" s="136">
        <v>0</v>
      </c>
      <c r="G70" s="129">
        <v>0</v>
      </c>
      <c r="H70" s="129">
        <v>0</v>
      </c>
    </row>
    <row r="71" spans="1:8" x14ac:dyDescent="0.25">
      <c r="A71" s="18"/>
      <c r="B71" s="38" t="s">
        <v>375</v>
      </c>
      <c r="C71" s="136">
        <v>0</v>
      </c>
      <c r="D71" s="129">
        <v>0</v>
      </c>
      <c r="E71" s="129">
        <v>0</v>
      </c>
      <c r="F71" s="136">
        <v>0</v>
      </c>
      <c r="G71" s="129">
        <v>0</v>
      </c>
      <c r="H71" s="129">
        <v>0</v>
      </c>
    </row>
    <row r="72" spans="1:8" x14ac:dyDescent="0.25">
      <c r="A72" s="232" t="s">
        <v>448</v>
      </c>
      <c r="B72" s="239"/>
      <c r="C72" s="136">
        <f t="shared" ref="C72:H72" si="9">SUM(C73:C76)</f>
        <v>0</v>
      </c>
      <c r="D72" s="129">
        <f t="shared" si="9"/>
        <v>0</v>
      </c>
      <c r="E72" s="129">
        <f t="shared" si="9"/>
        <v>0</v>
      </c>
      <c r="F72" s="136">
        <f t="shared" si="9"/>
        <v>0</v>
      </c>
      <c r="G72" s="129">
        <f t="shared" si="9"/>
        <v>0</v>
      </c>
      <c r="H72" s="129">
        <f t="shared" si="9"/>
        <v>0</v>
      </c>
    </row>
    <row r="73" spans="1:8" x14ac:dyDescent="0.25">
      <c r="A73" s="18"/>
      <c r="B73" s="38" t="s">
        <v>444</v>
      </c>
      <c r="C73" s="136">
        <v>0</v>
      </c>
      <c r="D73" s="129">
        <v>0</v>
      </c>
      <c r="E73" s="129">
        <v>0</v>
      </c>
      <c r="F73" s="136">
        <v>0</v>
      </c>
      <c r="G73" s="129">
        <v>0</v>
      </c>
      <c r="H73" s="129">
        <v>0</v>
      </c>
    </row>
    <row r="74" spans="1:8" x14ac:dyDescent="0.25">
      <c r="A74" s="18"/>
      <c r="B74" s="38" t="s">
        <v>445</v>
      </c>
      <c r="C74" s="136">
        <v>0</v>
      </c>
      <c r="D74" s="129">
        <v>0</v>
      </c>
      <c r="E74" s="129">
        <v>0</v>
      </c>
      <c r="F74" s="136">
        <v>0</v>
      </c>
      <c r="G74" s="129">
        <v>0</v>
      </c>
      <c r="H74" s="129">
        <v>0</v>
      </c>
    </row>
    <row r="75" spans="1:8" x14ac:dyDescent="0.25">
      <c r="A75" s="18"/>
      <c r="B75" s="38" t="s">
        <v>376</v>
      </c>
      <c r="C75" s="136">
        <v>0</v>
      </c>
      <c r="D75" s="129">
        <v>0</v>
      </c>
      <c r="E75" s="129">
        <v>0</v>
      </c>
      <c r="F75" s="136">
        <v>0</v>
      </c>
      <c r="G75" s="129">
        <v>0</v>
      </c>
      <c r="H75" s="129">
        <v>0</v>
      </c>
    </row>
    <row r="76" spans="1:8" x14ac:dyDescent="0.25">
      <c r="A76" s="18"/>
      <c r="B76" s="38" t="s">
        <v>377</v>
      </c>
      <c r="C76" s="136">
        <v>0</v>
      </c>
      <c r="D76" s="129">
        <v>0</v>
      </c>
      <c r="E76" s="129">
        <v>0</v>
      </c>
      <c r="F76" s="136">
        <v>0</v>
      </c>
      <c r="G76" s="129">
        <v>0</v>
      </c>
      <c r="H76" s="129">
        <v>0</v>
      </c>
    </row>
    <row r="77" spans="1:8" x14ac:dyDescent="0.25">
      <c r="A77" s="230" t="s">
        <v>379</v>
      </c>
      <c r="B77" s="238"/>
      <c r="C77" s="138">
        <f>+C44+C11</f>
        <v>17135004</v>
      </c>
      <c r="D77" s="138">
        <f t="shared" ref="D77:H77" si="10">+D44+D11</f>
        <v>2345446</v>
      </c>
      <c r="E77" s="138">
        <f t="shared" si="10"/>
        <v>19480450</v>
      </c>
      <c r="F77" s="138">
        <f t="shared" si="10"/>
        <v>19407975</v>
      </c>
      <c r="G77" s="138">
        <f t="shared" si="10"/>
        <v>19407975</v>
      </c>
      <c r="H77" s="138">
        <f t="shared" si="10"/>
        <v>72474</v>
      </c>
    </row>
  </sheetData>
  <mergeCells count="25"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  <mergeCell ref="A2:H2"/>
    <mergeCell ref="F8:F9"/>
    <mergeCell ref="G8:G9"/>
    <mergeCell ref="A10:B10"/>
    <mergeCell ref="A1:H1"/>
    <mergeCell ref="A77:B77"/>
    <mergeCell ref="A72:B72"/>
    <mergeCell ref="A39:B39"/>
    <mergeCell ref="A44:B44"/>
    <mergeCell ref="A45:B45"/>
    <mergeCell ref="A54:B54"/>
    <mergeCell ref="A62:B62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5"/>
  <sheetViews>
    <sheetView tabSelected="1" workbookViewId="0">
      <selection activeCell="A26" sqref="A26"/>
    </sheetView>
  </sheetViews>
  <sheetFormatPr baseColWidth="10" defaultRowHeight="15" x14ac:dyDescent="0.25"/>
  <cols>
    <col min="1" max="1" width="87.5703125" style="23" bestFit="1" customWidth="1"/>
    <col min="2" max="2" width="13.28515625" style="88" bestFit="1" customWidth="1"/>
    <col min="3" max="3" width="13" style="88" customWidth="1"/>
    <col min="4" max="4" width="13.140625" style="88" customWidth="1"/>
    <col min="5" max="5" width="14" style="88" customWidth="1"/>
    <col min="6" max="6" width="13.7109375" style="88" customWidth="1"/>
    <col min="7" max="7" width="14.42578125" style="88" customWidth="1"/>
  </cols>
  <sheetData>
    <row r="1" spans="1:7" x14ac:dyDescent="0.25">
      <c r="A1" s="244" t="s">
        <v>467</v>
      </c>
      <c r="B1" s="245"/>
      <c r="C1" s="245"/>
      <c r="D1" s="245"/>
      <c r="E1" s="245"/>
      <c r="F1" s="245"/>
      <c r="G1" s="246"/>
    </row>
    <row r="2" spans="1:7" s="11" customFormat="1" x14ac:dyDescent="0.25">
      <c r="A2" s="240" t="s">
        <v>466</v>
      </c>
      <c r="B2" s="211"/>
      <c r="C2" s="211"/>
      <c r="D2" s="211"/>
      <c r="E2" s="211"/>
      <c r="F2" s="211"/>
      <c r="G2" s="211"/>
    </row>
    <row r="3" spans="1:7" x14ac:dyDescent="0.25">
      <c r="A3" s="249" t="s">
        <v>406</v>
      </c>
      <c r="B3" s="191"/>
      <c r="C3" s="191"/>
      <c r="D3" s="191"/>
      <c r="E3" s="191"/>
      <c r="F3" s="191"/>
      <c r="G3" s="250"/>
    </row>
    <row r="4" spans="1:7" x14ac:dyDescent="0.25">
      <c r="A4" s="249" t="s">
        <v>380</v>
      </c>
      <c r="B4" s="191"/>
      <c r="C4" s="191"/>
      <c r="D4" s="191"/>
      <c r="E4" s="191"/>
      <c r="F4" s="191"/>
      <c r="G4" s="250"/>
    </row>
    <row r="5" spans="1:7" x14ac:dyDescent="0.25">
      <c r="A5" s="216" t="s">
        <v>491</v>
      </c>
      <c r="B5" s="191"/>
      <c r="C5" s="191"/>
      <c r="D5" s="191"/>
      <c r="E5" s="191"/>
      <c r="F5" s="191"/>
      <c r="G5" s="226"/>
    </row>
    <row r="6" spans="1:7" x14ac:dyDescent="0.25">
      <c r="A6" s="249" t="s">
        <v>0</v>
      </c>
      <c r="B6" s="191"/>
      <c r="C6" s="191"/>
      <c r="D6" s="191"/>
      <c r="E6" s="191"/>
      <c r="F6" s="191"/>
      <c r="G6" s="250"/>
    </row>
    <row r="7" spans="1:7" x14ac:dyDescent="0.25">
      <c r="A7" s="205" t="s">
        <v>1</v>
      </c>
      <c r="B7" s="234" t="s">
        <v>272</v>
      </c>
      <c r="C7" s="234"/>
      <c r="D7" s="234"/>
      <c r="E7" s="234"/>
      <c r="F7" s="234"/>
      <c r="G7" s="234" t="s">
        <v>347</v>
      </c>
    </row>
    <row r="8" spans="1:7" x14ac:dyDescent="0.25">
      <c r="A8" s="191"/>
      <c r="B8" s="212" t="s">
        <v>190</v>
      </c>
      <c r="C8" s="142" t="s">
        <v>227</v>
      </c>
      <c r="D8" s="212" t="s">
        <v>229</v>
      </c>
      <c r="E8" s="212" t="s">
        <v>191</v>
      </c>
      <c r="F8" s="212" t="s">
        <v>193</v>
      </c>
      <c r="G8" s="212"/>
    </row>
    <row r="9" spans="1:7" x14ac:dyDescent="0.25">
      <c r="A9" s="204"/>
      <c r="B9" s="213"/>
      <c r="C9" s="147" t="s">
        <v>228</v>
      </c>
      <c r="D9" s="213"/>
      <c r="E9" s="213"/>
      <c r="F9" s="213"/>
      <c r="G9" s="213"/>
    </row>
    <row r="10" spans="1:7" x14ac:dyDescent="0.25">
      <c r="A10" s="17" t="s">
        <v>381</v>
      </c>
      <c r="B10" s="129">
        <f t="shared" ref="B10:G10" si="0">SUM(B11:B20)</f>
        <v>0</v>
      </c>
      <c r="C10" s="129">
        <f t="shared" si="0"/>
        <v>0</v>
      </c>
      <c r="D10" s="129">
        <f t="shared" si="0"/>
        <v>0</v>
      </c>
      <c r="E10" s="129">
        <f t="shared" si="0"/>
        <v>0</v>
      </c>
      <c r="F10" s="129">
        <f t="shared" si="0"/>
        <v>0</v>
      </c>
      <c r="G10" s="129">
        <f t="shared" si="0"/>
        <v>0</v>
      </c>
    </row>
    <row r="11" spans="1:7" x14ac:dyDescent="0.25">
      <c r="A11" s="18" t="s">
        <v>382</v>
      </c>
      <c r="B11" s="129">
        <v>0</v>
      </c>
      <c r="C11" s="129">
        <v>0</v>
      </c>
      <c r="D11" s="129">
        <v>0</v>
      </c>
      <c r="E11" s="129">
        <v>0</v>
      </c>
      <c r="F11" s="129">
        <v>0</v>
      </c>
      <c r="G11" s="129">
        <f>+D11-E11</f>
        <v>0</v>
      </c>
    </row>
    <row r="12" spans="1:7" x14ac:dyDescent="0.25">
      <c r="A12" s="18" t="s">
        <v>383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</row>
    <row r="13" spans="1:7" x14ac:dyDescent="0.25">
      <c r="A13" s="18" t="s">
        <v>384</v>
      </c>
      <c r="B13" s="129">
        <v>0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</row>
    <row r="14" spans="1:7" x14ac:dyDescent="0.25">
      <c r="A14" s="18" t="s">
        <v>385</v>
      </c>
      <c r="B14" s="129">
        <v>0</v>
      </c>
      <c r="C14" s="129">
        <v>0</v>
      </c>
      <c r="D14" s="129">
        <v>0</v>
      </c>
      <c r="E14" s="129">
        <v>0</v>
      </c>
      <c r="F14" s="129">
        <v>0</v>
      </c>
      <c r="G14" s="129">
        <v>0</v>
      </c>
    </row>
    <row r="15" spans="1:7" x14ac:dyDescent="0.25">
      <c r="A15" s="18" t="s">
        <v>386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</row>
    <row r="16" spans="1:7" x14ac:dyDescent="0.25">
      <c r="A16" s="18" t="s">
        <v>387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</row>
    <row r="17" spans="1:7" x14ac:dyDescent="0.25">
      <c r="A17" s="18" t="s">
        <v>449</v>
      </c>
      <c r="B17" s="129">
        <v>0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</row>
    <row r="18" spans="1:7" ht="0.75" hidden="1" customHeight="1" x14ac:dyDescent="0.25">
      <c r="A18" s="4" t="s">
        <v>388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</row>
    <row r="19" spans="1:7" hidden="1" x14ac:dyDescent="0.25">
      <c r="A19" s="4" t="s">
        <v>389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</row>
    <row r="20" spans="1:7" x14ac:dyDescent="0.25">
      <c r="A20" s="18" t="s">
        <v>390</v>
      </c>
      <c r="B20" s="129">
        <v>0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</row>
    <row r="21" spans="1:7" x14ac:dyDescent="0.25">
      <c r="A21" s="17" t="s">
        <v>391</v>
      </c>
      <c r="B21" s="129">
        <f>+B22+B23</f>
        <v>0</v>
      </c>
      <c r="C21" s="129">
        <f t="shared" ref="C21:G21" si="1">+C22+C23</f>
        <v>0</v>
      </c>
      <c r="D21" s="129">
        <f t="shared" si="1"/>
        <v>0</v>
      </c>
      <c r="E21" s="129">
        <f t="shared" si="1"/>
        <v>0</v>
      </c>
      <c r="F21" s="129">
        <f t="shared" si="1"/>
        <v>0</v>
      </c>
      <c r="G21" s="129">
        <f t="shared" si="1"/>
        <v>0</v>
      </c>
    </row>
    <row r="22" spans="1:7" x14ac:dyDescent="0.25">
      <c r="A22" s="18" t="s">
        <v>382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</row>
    <row r="23" spans="1:7" x14ac:dyDescent="0.25">
      <c r="A23" s="18" t="s">
        <v>383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f>+D23-E23</f>
        <v>0</v>
      </c>
    </row>
    <row r="24" spans="1:7" x14ac:dyDescent="0.25">
      <c r="A24" s="18" t="s">
        <v>384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</row>
    <row r="25" spans="1:7" x14ac:dyDescent="0.25">
      <c r="A25" s="18" t="s">
        <v>385</v>
      </c>
      <c r="B25" s="129">
        <v>0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</row>
    <row r="26" spans="1:7" x14ac:dyDescent="0.25">
      <c r="A26" s="18" t="s">
        <v>386</v>
      </c>
      <c r="B26" s="129">
        <v>0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</row>
    <row r="27" spans="1:7" x14ac:dyDescent="0.25">
      <c r="A27" s="18" t="s">
        <v>387</v>
      </c>
      <c r="B27" s="129">
        <v>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</row>
    <row r="28" spans="1:7" x14ac:dyDescent="0.25">
      <c r="A28" s="18" t="s">
        <v>449</v>
      </c>
      <c r="B28" s="129">
        <v>0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</row>
    <row r="29" spans="1:7" hidden="1" x14ac:dyDescent="0.25">
      <c r="A29" s="4" t="s">
        <v>388</v>
      </c>
      <c r="B29" s="129">
        <v>0</v>
      </c>
      <c r="C29" s="129">
        <v>0</v>
      </c>
      <c r="D29" s="129">
        <v>0</v>
      </c>
      <c r="E29" s="129">
        <v>0</v>
      </c>
      <c r="F29" s="129">
        <v>0</v>
      </c>
      <c r="G29" s="129">
        <v>0</v>
      </c>
    </row>
    <row r="30" spans="1:7" hidden="1" x14ac:dyDescent="0.25">
      <c r="A30" s="4" t="s">
        <v>389</v>
      </c>
      <c r="B30" s="129">
        <v>0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</row>
    <row r="31" spans="1:7" x14ac:dyDescent="0.25">
      <c r="A31" s="18" t="s">
        <v>390</v>
      </c>
      <c r="B31" s="129">
        <v>0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</row>
    <row r="32" spans="1:7" x14ac:dyDescent="0.25">
      <c r="A32" s="21" t="s">
        <v>450</v>
      </c>
      <c r="B32" s="128">
        <f t="shared" ref="B32:G32" si="2">+B10+B21</f>
        <v>0</v>
      </c>
      <c r="C32" s="128">
        <f t="shared" si="2"/>
        <v>0</v>
      </c>
      <c r="D32" s="128">
        <f t="shared" si="2"/>
        <v>0</v>
      </c>
      <c r="E32" s="128">
        <f t="shared" si="2"/>
        <v>0</v>
      </c>
      <c r="F32" s="128">
        <f t="shared" si="2"/>
        <v>0</v>
      </c>
      <c r="G32" s="128">
        <f t="shared" si="2"/>
        <v>0</v>
      </c>
    </row>
    <row r="34" spans="2:2" x14ac:dyDescent="0.25">
      <c r="B34" s="161"/>
    </row>
    <row r="35" spans="2:2" x14ac:dyDescent="0.25">
      <c r="B35" s="161"/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paperSize="11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2022-01-11T15:54:21Z</cp:lastPrinted>
  <dcterms:created xsi:type="dcterms:W3CDTF">2016-11-25T14:52:45Z</dcterms:created>
  <dcterms:modified xsi:type="dcterms:W3CDTF">2022-01-21T15:38:14Z</dcterms:modified>
</cp:coreProperties>
</file>