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PODER JUDICIAL\"/>
    </mc:Choice>
  </mc:AlternateContent>
  <xr:revisionPtr revIDLastSave="0" documentId="10_ncr:8100000_{9801C510-B820-44C0-A303-61B0A3A07723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1'!$D$1:$J$77</definedName>
    <definedName name="_xlnm.Print_Area" localSheetId="1">'FORMATO 2'!$C$4:$K$52</definedName>
    <definedName name="_xlnm.Print_Area" localSheetId="2">'FORMATO 3'!$C$5:$M$32</definedName>
    <definedName name="_xlnm.Print_Area" localSheetId="3">'FORMATO 4'!$C$5:$G$93</definedName>
    <definedName name="_xlnm.Print_Area" localSheetId="4">'FORMATO 5'!$C$4:$K$103</definedName>
    <definedName name="_xlnm.Print_Area" localSheetId="5">'FORMATO 6A'!$C$3:$J$108</definedName>
    <definedName name="_xlnm.Print_Area" localSheetId="6">'FORMATO 6B'!$C$6:$I$86</definedName>
    <definedName name="_xlnm.Print_Area" localSheetId="7">'FORMATO 6C'!$C$4:$J$100</definedName>
    <definedName name="_xlnm.Print_Area" localSheetId="8">'FORMATO 6D'!$C$3:$I$40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2" l="1"/>
  <c r="I24" i="12"/>
  <c r="I26" i="12"/>
  <c r="I30" i="12"/>
  <c r="I32" i="12"/>
  <c r="I34" i="12"/>
  <c r="I38" i="12"/>
  <c r="I40" i="12"/>
  <c r="I42" i="12"/>
  <c r="I46" i="12"/>
  <c r="I48" i="12"/>
  <c r="I50" i="12"/>
  <c r="I54" i="12"/>
  <c r="I56" i="12"/>
  <c r="I58" i="12"/>
  <c r="I62" i="12"/>
  <c r="I64" i="12"/>
  <c r="I66" i="12"/>
  <c r="I70" i="12"/>
  <c r="I72" i="12"/>
  <c r="F19" i="12"/>
  <c r="I19" i="12" s="1"/>
  <c r="F20" i="12"/>
  <c r="I20" i="12" s="1"/>
  <c r="F21" i="12"/>
  <c r="I21" i="12" s="1"/>
  <c r="F22" i="12"/>
  <c r="F23" i="12"/>
  <c r="I23" i="12" s="1"/>
  <c r="F24" i="12"/>
  <c r="F25" i="12"/>
  <c r="I25" i="12" s="1"/>
  <c r="F26" i="12"/>
  <c r="F27" i="12"/>
  <c r="I27" i="12" s="1"/>
  <c r="F28" i="12"/>
  <c r="I28" i="12" s="1"/>
  <c r="F29" i="12"/>
  <c r="I29" i="12" s="1"/>
  <c r="F30" i="12"/>
  <c r="F31" i="12"/>
  <c r="I31" i="12" s="1"/>
  <c r="F32" i="12"/>
  <c r="F33" i="12"/>
  <c r="I33" i="12" s="1"/>
  <c r="F34" i="12"/>
  <c r="F35" i="12"/>
  <c r="I35" i="12" s="1"/>
  <c r="F36" i="12"/>
  <c r="I36" i="12" s="1"/>
  <c r="F37" i="12"/>
  <c r="I37" i="12" s="1"/>
  <c r="F38" i="12"/>
  <c r="F39" i="12"/>
  <c r="I39" i="12" s="1"/>
  <c r="F40" i="12"/>
  <c r="F41" i="12"/>
  <c r="I41" i="12" s="1"/>
  <c r="F42" i="12"/>
  <c r="F43" i="12"/>
  <c r="I43" i="12" s="1"/>
  <c r="F44" i="12"/>
  <c r="I44" i="12" s="1"/>
  <c r="F45" i="12"/>
  <c r="I45" i="12" s="1"/>
  <c r="F46" i="12"/>
  <c r="F47" i="12"/>
  <c r="I47" i="12" s="1"/>
  <c r="F48" i="12"/>
  <c r="F49" i="12"/>
  <c r="I49" i="12" s="1"/>
  <c r="F50" i="12"/>
  <c r="F51" i="12"/>
  <c r="I51" i="12" s="1"/>
  <c r="F52" i="12"/>
  <c r="I52" i="12" s="1"/>
  <c r="F53" i="12"/>
  <c r="I53" i="12" s="1"/>
  <c r="F54" i="12"/>
  <c r="F55" i="12"/>
  <c r="I55" i="12" s="1"/>
  <c r="F56" i="12"/>
  <c r="F57" i="12"/>
  <c r="I57" i="12" s="1"/>
  <c r="F58" i="12"/>
  <c r="F59" i="12"/>
  <c r="I59" i="12" s="1"/>
  <c r="F60" i="12"/>
  <c r="I60" i="12" s="1"/>
  <c r="F61" i="12"/>
  <c r="I61" i="12" s="1"/>
  <c r="F62" i="12"/>
  <c r="F63" i="12"/>
  <c r="I63" i="12" s="1"/>
  <c r="F64" i="12"/>
  <c r="F65" i="12"/>
  <c r="I65" i="12" s="1"/>
  <c r="F66" i="12"/>
  <c r="F67" i="12"/>
  <c r="I67" i="12" s="1"/>
  <c r="F68" i="12"/>
  <c r="I68" i="12" s="1"/>
  <c r="F69" i="12"/>
  <c r="I69" i="12" s="1"/>
  <c r="F70" i="12"/>
  <c r="F71" i="12"/>
  <c r="I71" i="12" s="1"/>
  <c r="F72" i="12"/>
  <c r="F73" i="12"/>
  <c r="I73" i="12" s="1"/>
  <c r="F95" i="10"/>
  <c r="H95" i="10"/>
  <c r="I95" i="10"/>
  <c r="G55" i="10"/>
  <c r="F31" i="10"/>
  <c r="G26" i="10"/>
  <c r="G21" i="10"/>
  <c r="G23" i="10"/>
  <c r="G24" i="10"/>
  <c r="G25" i="10"/>
  <c r="G27" i="10"/>
  <c r="G28" i="10"/>
  <c r="G29" i="10"/>
  <c r="G30" i="10"/>
  <c r="G15" i="10"/>
  <c r="G16" i="10"/>
  <c r="G17" i="10"/>
  <c r="G18" i="10"/>
  <c r="G19" i="10"/>
  <c r="E34" i="1"/>
  <c r="G20" i="10" l="1"/>
  <c r="I31" i="10"/>
  <c r="H31" i="10"/>
  <c r="G60" i="6"/>
  <c r="F60" i="6"/>
  <c r="I57" i="14" l="1"/>
  <c r="H57" i="14"/>
  <c r="F25" i="14"/>
  <c r="G59" i="14"/>
  <c r="G57" i="14" s="1"/>
  <c r="F18" i="12"/>
  <c r="I18" i="12" s="1"/>
  <c r="J94" i="10"/>
  <c r="J93" i="10"/>
  <c r="J92" i="10"/>
  <c r="J91" i="10"/>
  <c r="G97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E95" i="10"/>
  <c r="K83" i="8"/>
  <c r="G18" i="6"/>
  <c r="F18" i="6"/>
  <c r="G13" i="6"/>
  <c r="F13" i="6"/>
  <c r="K17" i="8"/>
  <c r="K18" i="8"/>
  <c r="G56" i="14" l="1"/>
  <c r="J97" i="10"/>
  <c r="J95" i="10" s="1"/>
  <c r="G95" i="10"/>
  <c r="F16" i="12" l="1"/>
  <c r="H74" i="12"/>
  <c r="G74" i="12"/>
  <c r="F74" i="12"/>
  <c r="I74" i="12" s="1"/>
  <c r="E74" i="12"/>
  <c r="H16" i="12" l="1"/>
  <c r="G16" i="12"/>
  <c r="E16" i="12"/>
  <c r="D16" i="12"/>
  <c r="G57" i="10"/>
  <c r="G36" i="10"/>
  <c r="G33" i="10"/>
  <c r="F20" i="1"/>
  <c r="E20" i="1"/>
  <c r="I16" i="12" l="1"/>
  <c r="I14" i="12" l="1"/>
  <c r="I85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G14" i="10"/>
  <c r="J14" i="10" s="1"/>
  <c r="J15" i="10"/>
  <c r="J16" i="10"/>
  <c r="H19" i="8" l="1"/>
  <c r="K19" i="8" s="1"/>
  <c r="F12" i="1"/>
  <c r="E12" i="1"/>
  <c r="E14" i="12" l="1"/>
  <c r="E85" i="12" s="1"/>
  <c r="I76" i="12" l="1"/>
  <c r="D14" i="12" l="1"/>
  <c r="G14" i="12"/>
  <c r="G85" i="12" s="1"/>
  <c r="H14" i="12"/>
  <c r="H85" i="12" s="1"/>
  <c r="G66" i="10"/>
  <c r="J66" i="10" s="1"/>
  <c r="J23" i="10"/>
  <c r="J24" i="10"/>
  <c r="J25" i="10"/>
  <c r="J26" i="10"/>
  <c r="J27" i="10"/>
  <c r="J28" i="10"/>
  <c r="J29" i="10"/>
  <c r="J30" i="10"/>
  <c r="G13" i="10"/>
  <c r="K44" i="8"/>
  <c r="F64" i="6"/>
  <c r="G64" i="6"/>
  <c r="F63" i="6"/>
  <c r="G63" i="6"/>
  <c r="E64" i="6"/>
  <c r="E63" i="6"/>
  <c r="J13" i="10" l="1"/>
  <c r="G12" i="10"/>
  <c r="G62" i="6"/>
  <c r="F62" i="6"/>
  <c r="D85" i="12"/>
  <c r="F14" i="12"/>
  <c r="F85" i="12" s="1"/>
  <c r="J67" i="1"/>
  <c r="F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J55" i="10"/>
  <c r="G41" i="10"/>
  <c r="J41" i="10" s="1"/>
  <c r="G40" i="10"/>
  <c r="J40" i="10" s="1"/>
  <c r="J36" i="10"/>
  <c r="G32" i="10"/>
  <c r="J21" i="10"/>
  <c r="J17" i="10"/>
  <c r="J32" i="10" l="1"/>
  <c r="G53" i="10"/>
  <c r="E22" i="6" l="1"/>
  <c r="I22" i="1"/>
  <c r="I12" i="1"/>
  <c r="H20" i="10" l="1"/>
  <c r="I20" i="10"/>
  <c r="K33" i="8" l="1"/>
  <c r="H20" i="8"/>
  <c r="J20" i="8"/>
  <c r="I20" i="8"/>
  <c r="J22" i="1"/>
  <c r="K20" i="8" l="1"/>
  <c r="K22" i="8"/>
  <c r="K16" i="8" l="1"/>
  <c r="I67" i="1" l="1"/>
  <c r="I12" i="10" l="1"/>
  <c r="E28" i="1" l="1"/>
  <c r="G22" i="6" l="1"/>
  <c r="F22" i="6"/>
  <c r="J63" i="1"/>
  <c r="G68" i="6" l="1"/>
  <c r="F68" i="6"/>
  <c r="J53" i="10" l="1"/>
  <c r="K110" i="22"/>
  <c r="K78" i="8" l="1"/>
  <c r="J59" i="14"/>
  <c r="J57" i="14" s="1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E60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G17" i="5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I11" i="10" l="1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G28" i="6"/>
  <c r="G31" i="6"/>
  <c r="G40" i="6" s="1"/>
  <c r="E66" i="6"/>
  <c r="E71" i="6" s="1"/>
  <c r="E107" i="10"/>
  <c r="I25" i="3"/>
  <c r="E62" i="1"/>
  <c r="E25" i="3"/>
  <c r="F62" i="1"/>
  <c r="F28" i="6"/>
  <c r="F31" i="6" s="1"/>
  <c r="I77" i="1"/>
  <c r="G11" i="16"/>
  <c r="G38" i="16" s="1"/>
  <c r="J77" i="1" l="1"/>
  <c r="H79" i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3" i="10"/>
  <c r="J20" i="10" l="1"/>
  <c r="G34" i="10"/>
  <c r="G35" i="10"/>
  <c r="J35" i="10" s="1"/>
  <c r="G38" i="10"/>
  <c r="J38" i="10" s="1"/>
  <c r="J34" i="10" l="1"/>
  <c r="G39" i="10"/>
  <c r="G31" i="10" s="1"/>
  <c r="J39" i="10" l="1"/>
  <c r="F11" i="10"/>
  <c r="F16" i="14" l="1"/>
  <c r="F14" i="14" s="1"/>
  <c r="G11" i="10"/>
  <c r="J31" i="10"/>
  <c r="J11" i="10" s="1"/>
  <c r="J107" i="10" s="1"/>
  <c r="F99" i="14"/>
  <c r="F13" i="14"/>
  <c r="G16" i="14"/>
  <c r="G14" i="14" l="1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<sst xmlns="http://schemas.openxmlformats.org/spreadsheetml/2006/main" count="1121" uniqueCount="733">
  <si>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</si>
  <si>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</si>
  <si>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</si>
  <si>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</si>
  <si>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</si>
  <si>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</si>
  <si>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</si>
  <si>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</si>
  <si>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</si>
  <si>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</si>
  <si>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</si>
  <si>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</si>
  <si>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</si>
  <si>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</si>
  <si>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</si>
  <si>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</si>
  <si>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</si>
  <si>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</si>
  <si>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</si>
  <si>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</si>
  <si>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</si>
  <si>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</si>
  <si>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</si>
  <si>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</si>
  <si>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</si>
  <si>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</si>
  <si>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</si>
  <si>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</si>
  <si>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</si>
  <si>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</si>
  <si>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</si>
  <si>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</si>
  <si>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</si>
  <si>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</si>
  <si>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</si>
  <si>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</si>
  <si>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</si>
  <si>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</si>
  <si>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</si>
  <si>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</si>
  <si>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</si>
  <si>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</si>
  <si>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</si>
  <si>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</si>
  <si>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</si>
  <si>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</si>
  <si>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</si>
  <si>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</si>
  <si>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</si>
  <si>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</si>
  <si>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</si>
  <si>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</si>
  <si>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</si>
  <si>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</si>
  <si>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</si>
  <si>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</si>
  <si>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</si>
  <si>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</si>
  <si>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</si>
  <si>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</si>
  <si>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</si>
  <si>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</si>
  <si>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</si>
  <si>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</si>
  <si>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</si>
  <si>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</si>
  <si>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</si>
  <si>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</si>
  <si>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</si>
  <si>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</si>
  <si>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</si>
  <si>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</si>
  <si>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</si>
  <si>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</si>
  <si>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</si>
  <si>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</si>
  <si>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</si>
  <si>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</si>
  <si>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</si>
  <si>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</si>
  <si>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</si>
  <si>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</si>
  <si>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</si>
  <si>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</si>
  <si>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</si>
  <si>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</si>
  <si>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</si>
  <si>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</si>
  <si>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</si>
  <si>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</si>
  <si>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</si>
  <si>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</si>
  <si>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</si>
  <si>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</si>
  <si>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</si>
  <si>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</si>
  <si>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</si>
  <si>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</si>
  <si>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</si>
  <si>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</si>
  <si>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</si>
  <si>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</si>
  <si>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</si>
  <si>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</si>
  <si>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</si>
  <si>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</si>
  <si>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</si>
  <si>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</si>
  <si>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</si>
  <si>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</si>
  <si>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</si>
  <si>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</si>
  <si>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</si>
  <si>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</si>
  <si>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</si>
  <si>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</si>
  <si>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</si>
  <si>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</si>
  <si>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</si>
  <si>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</si>
  <si>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</si>
  <si>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</si>
  <si>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</si>
  <si>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</si>
  <si>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</si>
  <si>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</si>
  <si>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</si>
  <si>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</si>
  <si>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</si>
  <si>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</si>
  <si>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</si>
  <si>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</si>
  <si>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</si>
  <si>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</si>
  <si>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</si>
  <si>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</si>
  <si>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</si>
  <si>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</si>
  <si>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</si>
  <si>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</si>
  <si>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</si>
  <si>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</si>
  <si>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</si>
  <si>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</si>
  <si>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</si>
  <si>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</si>
  <si>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</si>
  <si>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</si>
  <si>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</si>
  <si>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</si>
  <si>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</si>
  <si>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</si>
  <si>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</si>
  <si>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</si>
  <si>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</si>
  <si>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</si>
  <si>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</si>
  <si>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</si>
  <si>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</si>
  <si>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</si>
  <si>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</si>
  <si>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</si>
  <si>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</si>
  <si>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</si>
  <si>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</si>
  <si>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</si>
  <si>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</si>
  <si>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</si>
  <si>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</si>
  <si>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</si>
  <si>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</si>
  <si>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</si>
  <si>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</si>
  <si>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</si>
  <si>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</si>
  <si>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</si>
  <si>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</si>
  <si>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</si>
  <si>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</si>
  <si>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</si>
  <si>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</si>
  <si>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</si>
  <si>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</si>
  <si>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</si>
  <si>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</si>
  <si>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</si>
  <si>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</si>
  <si>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</si>
  <si>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</si>
  <si>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</si>
  <si>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</si>
  <si>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</si>
  <si>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</si>
  <si>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</si>
  <si>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</si>
  <si>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</si>
  <si>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</si>
  <si>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</si>
  <si>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</si>
  <si>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</si>
  <si>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</si>
  <si>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</si>
  <si>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</si>
  <si>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</si>
  <si>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</si>
  <si>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</si>
  <si>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</si>
  <si>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</si>
  <si>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</si>
  <si>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</si>
  <si>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</si>
  <si>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</si>
  <si>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</si>
  <si>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</si>
  <si>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</si>
  <si>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</si>
  <si>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</si>
  <si>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</si>
  <si>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</si>
  <si>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</si>
  <si>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</si>
  <si>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</si>
  <si>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</si>
  <si>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</si>
  <si>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</si>
  <si>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</si>
  <si>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</si>
  <si>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</si>
  <si>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</si>
  <si>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</si>
  <si>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</si>
  <si>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</si>
  <si>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</si>
  <si>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</si>
  <si>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</si>
  <si>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</si>
  <si>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</si>
  <si>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</si>
  <si>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</si>
  <si>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</si>
  <si>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</si>
  <si>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</si>
  <si>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</si>
  <si>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</si>
  <si>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</si>
  <si>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</si>
  <si>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</si>
  <si>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</si>
  <si>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</si>
  <si>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</si>
  <si>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</si>
  <si>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</si>
  <si>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</si>
  <si>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</si>
  <si>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</si>
  <si>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</si>
  <si>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</si>
  <si>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</si>
  <si>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</si>
  <si>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</si>
  <si>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</si>
  <si>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</si>
  <si>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</si>
  <si>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</si>
  <si>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</si>
  <si>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</si>
  <si>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</si>
  <si>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</si>
  <si>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</si>
  <si>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</si>
  <si>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</si>
  <si>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</si>
  <si>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</si>
  <si>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</si>
  <si>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</si>
  <si>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</si>
  <si>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</si>
  <si>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</si>
  <si>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</si>
  <si>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</si>
  <si>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</si>
  <si>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</si>
  <si>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</si>
  <si>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</si>
  <si>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</si>
  <si>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</si>
  <si>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</si>
  <si>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</si>
  <si>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</si>
  <si>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</si>
  <si>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</si>
  <si>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</si>
  <si>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</si>
  <si>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</si>
  <si>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</si>
  <si>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</si>
  <si>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</si>
  <si>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</si>
  <si>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</si>
  <si>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</si>
  <si>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</si>
  <si>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</si>
  <si>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</si>
  <si>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</si>
  <si>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</si>
  <si>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</si>
  <si>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</si>
  <si>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</si>
  <si>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</si>
  <si>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</si>
  <si>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</si>
  <si>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</si>
  <si>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</si>
  <si>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</si>
  <si>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</si>
  <si>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</si>
  <si>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</si>
  <si>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</si>
  <si>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</si>
  <si>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</si>
  <si>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</si>
  <si>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</si>
  <si>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</si>
  <si>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</si>
  <si>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</si>
  <si>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</si>
  <si>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</si>
  <si>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</si>
  <si>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</si>
  <si>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</si>
  <si>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</si>
  <si>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</si>
  <si>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</si>
  <si>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</si>
  <si>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</si>
  <si>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</si>
  <si>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</si>
  <si>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</si>
  <si>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</si>
  <si>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</si>
  <si>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</si>
  <si>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</si>
  <si>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</si>
  <si>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</si>
  <si>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</si>
  <si>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</si>
  <si>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</si>
  <si>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</si>
  <si>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</si>
  <si>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</si>
  <si>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</si>
  <si>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</si>
  <si>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</si>
  <si>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</si>
  <si>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</si>
  <si>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</si>
  <si>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</si>
  <si>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</si>
  <si>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</si>
  <si>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</si>
  <si>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</si>
  <si>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</si>
  <si>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</si>
  <si>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</si>
  <si>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</si>
  <si>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</si>
  <si>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</si>
  <si>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</si>
  <si>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</si>
  <si>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</si>
  <si>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</si>
  <si>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</si>
  <si>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</si>
  <si>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</si>
  <si>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</si>
  <si>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</si>
  <si>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</si>
  <si>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</si>
  <si>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</si>
  <si>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</si>
  <si>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</si>
  <si>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</si>
  <si>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</si>
  <si>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</si>
  <si>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</si>
  <si>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</si>
  <si>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</si>
  <si>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</si>
  <si>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</si>
  <si>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</si>
  <si>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</si>
  <si>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</si>
  <si>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</si>
  <si>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</si>
  <si>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</si>
  <si>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</si>
  <si>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</si>
  <si>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</si>
  <si>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</si>
  <si>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</si>
  <si>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</si>
  <si>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</si>
  <si>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</si>
  <si>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</si>
  <si>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</si>
  <si>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</si>
  <si>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</si>
  <si>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</si>
  <si>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</si>
  <si>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</si>
  <si>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</si>
  <si>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</si>
  <si>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</si>
  <si>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</si>
  <si>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</si>
  <si>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</si>
  <si>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</si>
  <si>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</si>
  <si>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</si>
  <si>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</si>
  <si>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</si>
  <si>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</si>
  <si>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</si>
  <si>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</si>
  <si>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</si>
  <si>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</si>
  <si>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</si>
  <si>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</si>
  <si>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</si>
  <si>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</si>
  <si>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</si>
  <si>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</si>
  <si>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</si>
  <si>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</si>
  <si>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</si>
  <si>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</si>
  <si>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</si>
  <si>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</si>
  <si>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</si>
  <si>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</si>
  <si>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</si>
  <si>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</si>
  <si>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</si>
  <si>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</si>
  <si>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</si>
  <si>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</si>
  <si>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</si>
  <si>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</si>
  <si>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</si>
  <si>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</si>
  <si>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</si>
  <si>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</si>
  <si>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</si>
  <si>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</si>
  <si>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</si>
  <si>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</si>
  <si>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</si>
  <si>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</si>
  <si>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</si>
  <si>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</si>
  <si>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</si>
  <si>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</si>
  <si>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</si>
  <si>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</si>
  <si>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</si>
  <si>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</si>
  <si>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</si>
  <si>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</si>
  <si>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</si>
  <si>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</si>
  <si>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</si>
  <si>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</si>
  <si>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</si>
  <si>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</si>
  <si>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</si>
  <si>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</si>
  <si>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</si>
  <si>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</si>
  <si>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</si>
  <si>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</si>
  <si>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</si>
  <si>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</si>
  <si>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</si>
  <si>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</si>
  <si>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</si>
  <si>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</si>
  <si>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</si>
  <si>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</si>
  <si>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</si>
  <si>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</si>
  <si>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</si>
  <si>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</si>
  <si>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</si>
  <si>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</si>
  <si>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</si>
  <si>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</si>
  <si>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</si>
  <si>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</si>
  <si>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</si>
  <si>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</si>
  <si>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</si>
  <si>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</si>
  <si>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</si>
  <si>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</si>
  <si>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</si>
  <si>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</si>
  <si>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</si>
  <si>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</si>
  <si>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</si>
  <si>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</si>
  <si>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</si>
  <si>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</si>
  <si>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</si>
  <si>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</si>
  <si>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</si>
  <si>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</si>
  <si>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</si>
  <si>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</si>
  <si>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</si>
  <si>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</si>
  <si>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</si>
  <si>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</si>
  <si>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</si>
  <si>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</si>
  <si>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</si>
  <si>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</si>
  <si>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</si>
  <si>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</si>
  <si>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</si>
  <si>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</si>
  <si>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</si>
  <si>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</si>
  <si>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</si>
  <si>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</si>
  <si>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</si>
  <si>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</si>
  <si>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</si>
  <si>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</si>
  <si>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</si>
  <si>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</si>
  <si>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</si>
  <si>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</si>
  <si>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</si>
  <si>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</si>
  <si>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</si>
  <si>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</si>
  <si>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</si>
  <si>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</si>
  <si>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</si>
  <si>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</si>
  <si>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</si>
  <si>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</si>
  <si>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</si>
  <si>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</si>
  <si>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</si>
  <si>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</si>
  <si>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</si>
  <si>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</si>
  <si>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</si>
  <si>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</si>
  <si>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</si>
  <si>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</si>
  <si>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</si>
  <si>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</si>
  <si>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</si>
  <si>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</si>
  <si>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</si>
  <si>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</si>
  <si>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</si>
  <si>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</si>
  <si>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</si>
  <si>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</si>
  <si>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</si>
  <si>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</si>
  <si>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</si>
  <si>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</si>
  <si>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</si>
  <si>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</si>
  <si>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</si>
  <si>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</si>
  <si>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</si>
  <si>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</si>
  <si>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</si>
  <si>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</si>
  <si>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</si>
  <si>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</si>
  <si>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</si>
  <si>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</si>
  <si>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</si>
  <si>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</si>
  <si>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</si>
  <si>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</si>
  <si>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</si>
  <si>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</si>
  <si>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</si>
  <si>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</si>
  <si>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</si>
  <si>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</si>
  <si>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</si>
  <si>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</si>
  <si>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</si>
  <si>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</si>
  <si>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</si>
  <si>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</si>
  <si>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</si>
  <si>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</si>
  <si>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</si>
  <si>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</si>
  <si>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</si>
  <si>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</si>
  <si>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</si>
  <si>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</si>
  <si>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</si>
  <si>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</si>
  <si>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</si>
  <si>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</si>
  <si>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</si>
  <si>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</si>
  <si>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</si>
  <si>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</si>
  <si>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</si>
  <si>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</si>
  <si>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</si>
  <si>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</si>
  <si>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</si>
  <si>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</si>
  <si>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</si>
  <si>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</si>
  <si>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</si>
  <si>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</si>
  <si>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</si>
  <si>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</si>
  <si>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</si>
  <si>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</si>
  <si>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</si>
  <si>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</si>
  <si>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</si>
  <si>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</si>
  <si>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</si>
  <si>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</si>
  <si>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</si>
  <si>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</si>
  <si>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</si>
  <si>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</si>
  <si>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</si>
  <si>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</si>
  <si>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</si>
  <si>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</si>
  <si>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</si>
  <si>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</si>
  <si>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</si>
  <si>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</si>
  <si>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</si>
  <si>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</si>
  <si>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</si>
  <si>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</si>
  <si>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</si>
  <si>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</si>
  <si>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</si>
  <si>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</si>
  <si>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</si>
  <si>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</si>
  <si>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</si>
  <si>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</si>
  <si>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</si>
  <si>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</si>
  <si>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</si>
  <si>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</si>
  <si>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</si>
  <si>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</si>
  <si>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</si>
  <si>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</si>
  <si>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</si>
  <si>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</si>
  <si>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</si>
  <si>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</si>
  <si>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</si>
  <si>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</si>
  <si>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</si>
  <si>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</si>
  <si>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</si>
  <si>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</si>
  <si>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</si>
  <si>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</si>
  <si>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</si>
  <si>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</si>
  <si>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</si>
  <si>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</si>
  <si>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</si>
  <si>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</si>
  <si>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</si>
  <si>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</si>
  <si>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</si>
  <si>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</si>
  <si>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</si>
  <si>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</si>
  <si>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</si>
  <si>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</si>
  <si>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</si>
  <si>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</si>
  <si>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</si>
  <si>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</si>
  <si>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</si>
  <si>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</si>
  <si>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</si>
  <si>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</si>
  <si>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de marzo }</t>
  </si>
  <si>
    <t xml:space="preserve">31 de marzo 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</si>
  <si>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</si>
  <si>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</si>
  <si>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</si>
  <si>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</si>
  <si>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</si>
  <si>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</si>
  <si>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</si>
  <si>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</si>
  <si>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</si>
  <si>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</si>
  <si>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</si>
  <si>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Juzgado Laboral</t>
  </si>
  <si>
    <t>Del 1 de enero al  30 de septiembre de 2021 (b)</t>
  </si>
  <si>
    <t>31 de marzo de 2022</t>
  </si>
  <si>
    <t>31 de diciembre de 2021</t>
  </si>
  <si>
    <t xml:space="preserve">Al 31 de diciembre de 2020 y al 31 de marzo de 2022 </t>
  </si>
  <si>
    <t>Del 1 de enero  al 31 de marzo de 2022</t>
  </si>
  <si>
    <t>2021 (d)</t>
  </si>
  <si>
    <t>Del 1 de enero al 31 de marzo de 2022 (b)</t>
  </si>
  <si>
    <t>marzo de 2022 (k)</t>
  </si>
  <si>
    <t>2022 (l)</t>
  </si>
  <si>
    <t>2022 (m = g l)</t>
  </si>
  <si>
    <t>Del 1 de enero al 31 de marzo de 2022  (b)</t>
  </si>
  <si>
    <t>Del 1 de enero al 31 de marzo de 2022 (b)</t>
  </si>
  <si>
    <t>Juzgado 1ro de lo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</si>
</sst>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0" xfId="0" applyFont="1" applyFill="1" applyBorder="1"/>
    <xf numFmtId="0" fontId="1" fillId="3" borderId="29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29" xfId="0" applyBorder="1"/>
    <xf numFmtId="0" fontId="0" fillId="0" borderId="22" xfId="0" applyBorder="1"/>
    <xf numFmtId="0" fontId="0" fillId="0" borderId="30" xfId="0" applyBorder="1"/>
    <xf numFmtId="0" fontId="1" fillId="3" borderId="0" xfId="0" applyFont="1" applyFill="1" applyBorder="1"/>
    <xf numFmtId="0" fontId="1" fillId="0" borderId="29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5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4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8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29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2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top" wrapText="1"/>
    </xf>
    <xf numFmtId="3" fontId="15" fillId="6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7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3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3" fontId="22" fillId="6" borderId="28" xfId="0" applyNumberFormat="1" applyFont="1" applyFill="1" applyBorder="1" applyAlignment="1">
      <alignment vertical="top" wrapText="1"/>
    </xf>
    <xf numFmtId="0" fontId="0" fillId="0" borderId="0" xfId="0" applyBorder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4" fontId="8" fillId="3" borderId="28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3" fontId="15" fillId="6" borderId="21" xfId="0" applyNumberFormat="1" applyFont="1" applyFill="1" applyBorder="1" applyAlignment="1">
      <alignment horizontal="right" vertical="top" wrapText="1"/>
    </xf>
    <xf numFmtId="3" fontId="22" fillId="6" borderId="21" xfId="0" applyNumberFormat="1" applyFont="1" applyFill="1" applyBorder="1" applyAlignment="1">
      <alignment vertical="top" wrapText="1"/>
    </xf>
    <xf numFmtId="3" fontId="22" fillId="6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14" fillId="3" borderId="32" xfId="0" applyFont="1" applyFill="1" applyBorder="1" applyAlignment="1">
      <alignment horizontal="justify" vertical="center" wrapText="1"/>
    </xf>
    <xf numFmtId="0" fontId="14" fillId="3" borderId="19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17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22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7" borderId="2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9"/>
  <sheetViews>
    <sheetView zoomScale="130" zoomScaleNormal="130" workbookViewId="0">
      <selection activeCell="E56" sqref="E56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4.28515625" customWidth="1"/>
    <col min="10" max="10" width="12.5703125" customWidth="1"/>
    <col min="13" max="13" width="12.5703125" bestFit="1" customWidth="1"/>
  </cols>
  <sheetData>
    <row r="1" spans="2:13" x14ac:dyDescent="0.25">
      <c r="D1" s="245"/>
      <c r="E1" s="245"/>
      <c r="F1" s="245"/>
      <c r="G1" s="245"/>
      <c r="H1" s="245"/>
      <c r="I1" s="245"/>
      <c r="J1" s="245"/>
    </row>
    <row r="2" spans="2:13" ht="3.75" customHeight="1" x14ac:dyDescent="0.25">
      <c r="D2" s="2"/>
    </row>
    <row r="3" spans="2:13" x14ac:dyDescent="0.25">
      <c r="D3" s="246" t="s">
        <v>644</v>
      </c>
      <c r="E3" s="246"/>
      <c r="F3" s="246"/>
      <c r="G3" s="246"/>
      <c r="H3" s="246"/>
      <c r="I3" s="246"/>
      <c r="J3" s="246"/>
      <c r="K3" t="s">
        <v>647</v>
      </c>
    </row>
    <row r="4" spans="2:13" ht="12.75" customHeight="1" x14ac:dyDescent="0.25">
      <c r="D4" s="246" t="s">
        <v>0</v>
      </c>
      <c r="E4" s="246"/>
      <c r="F4" s="246"/>
      <c r="G4" s="246"/>
      <c r="H4" s="246"/>
      <c r="I4" s="246"/>
      <c r="J4" s="246"/>
    </row>
    <row r="5" spans="2:13" x14ac:dyDescent="0.25">
      <c r="D5" s="246" t="s">
        <v>723</v>
      </c>
      <c r="E5" s="246"/>
      <c r="F5" s="246"/>
      <c r="G5" s="246"/>
      <c r="H5" s="246"/>
      <c r="I5" s="246"/>
      <c r="J5" s="246"/>
    </row>
    <row r="6" spans="2:13" ht="11.25" customHeight="1" x14ac:dyDescent="0.25">
      <c r="D6" s="247" t="s">
        <v>1</v>
      </c>
      <c r="E6" s="247"/>
      <c r="F6" s="247"/>
      <c r="G6" s="247"/>
      <c r="H6" s="247"/>
      <c r="I6" s="247"/>
      <c r="J6" s="247"/>
    </row>
    <row r="7" spans="2:13" ht="15" customHeight="1" x14ac:dyDescent="0.25">
      <c r="D7" s="249" t="s">
        <v>2</v>
      </c>
      <c r="E7" s="248" t="s">
        <v>721</v>
      </c>
      <c r="F7" s="248" t="s">
        <v>722</v>
      </c>
      <c r="G7" s="250"/>
      <c r="H7" s="249" t="s">
        <v>2</v>
      </c>
      <c r="I7" s="248" t="s">
        <v>721</v>
      </c>
      <c r="J7" s="248" t="s">
        <v>722</v>
      </c>
    </row>
    <row r="8" spans="2:13" ht="13.5" customHeight="1" x14ac:dyDescent="0.25">
      <c r="D8" s="249"/>
      <c r="E8" s="248"/>
      <c r="F8" s="248"/>
      <c r="G8" s="250"/>
      <c r="H8" s="249"/>
      <c r="I8" s="248"/>
      <c r="J8" s="248"/>
    </row>
    <row r="9" spans="2:13" ht="6" customHeight="1" x14ac:dyDescent="0.25">
      <c r="D9" s="249"/>
      <c r="E9" s="248"/>
      <c r="F9" s="248"/>
      <c r="G9" s="250"/>
      <c r="H9" s="249"/>
      <c r="I9" s="248"/>
      <c r="J9" s="248"/>
    </row>
    <row r="10" spans="2:13" ht="11.25" customHeight="1" x14ac:dyDescent="0.25">
      <c r="D10" s="108" t="s">
        <v>3</v>
      </c>
      <c r="E10" s="151"/>
      <c r="F10" s="152"/>
      <c r="G10" s="150"/>
      <c r="H10" s="156" t="s">
        <v>4</v>
      </c>
      <c r="I10" s="151"/>
      <c r="J10" s="152"/>
    </row>
    <row r="11" spans="2:13" ht="12.75" customHeight="1" x14ac:dyDescent="0.25">
      <c r="D11" s="108" t="s">
        <v>5</v>
      </c>
      <c r="E11" s="151"/>
      <c r="F11" s="152"/>
      <c r="G11" s="150"/>
      <c r="H11" s="156" t="s">
        <v>6</v>
      </c>
      <c r="I11" s="151"/>
      <c r="J11" s="152"/>
    </row>
    <row r="12" spans="2:13" ht="24.75" customHeight="1" x14ac:dyDescent="0.25">
      <c r="D12" s="109" t="s">
        <v>7</v>
      </c>
      <c r="E12" s="154">
        <f>E13+E14+E15+E16+E17+E18+E19</f>
        <v>99415471.859999985</v>
      </c>
      <c r="F12" s="154">
        <f>F13+F14+F15+F16+F17+F18+F19</f>
        <v>98019547.299999997</v>
      </c>
      <c r="G12" s="150"/>
      <c r="H12" s="157" t="s">
        <v>8</v>
      </c>
      <c r="I12" s="154">
        <f>SUM(I13:I21)</f>
        <v>13549471.100000001</v>
      </c>
      <c r="J12" s="154">
        <f>SUM(J13:J21)</f>
        <v>27290586.07</v>
      </c>
      <c r="K12" t="s">
        <v>647</v>
      </c>
      <c r="L12" s="119" t="s">
        <v>647</v>
      </c>
      <c r="M12" s="119"/>
    </row>
    <row r="13" spans="2:13" ht="13.5" customHeight="1" x14ac:dyDescent="0.25">
      <c r="D13" s="109" t="s">
        <v>9</v>
      </c>
      <c r="E13" s="153">
        <v>22000</v>
      </c>
      <c r="F13" s="153">
        <v>0</v>
      </c>
      <c r="G13" s="150"/>
      <c r="H13" s="158" t="s">
        <v>10</v>
      </c>
      <c r="I13" s="160">
        <v>5180110.29</v>
      </c>
      <c r="J13" s="160">
        <v>154248.34</v>
      </c>
    </row>
    <row r="14" spans="2:13" x14ac:dyDescent="0.25">
      <c r="B14" s="119"/>
      <c r="D14" s="109" t="s">
        <v>11</v>
      </c>
      <c r="E14" s="153">
        <v>20802353.039999999</v>
      </c>
      <c r="F14" s="153">
        <v>22002022.300000001</v>
      </c>
      <c r="G14" s="150"/>
      <c r="H14" s="158" t="s">
        <v>12</v>
      </c>
      <c r="I14" s="160">
        <v>125824.04</v>
      </c>
      <c r="J14" s="160">
        <v>1028481.52</v>
      </c>
    </row>
    <row r="15" spans="2:13" ht="12.75" customHeight="1" x14ac:dyDescent="0.25">
      <c r="D15" s="109" t="s">
        <v>13</v>
      </c>
      <c r="E15" s="153">
        <v>0</v>
      </c>
      <c r="F15" s="153">
        <v>0</v>
      </c>
      <c r="G15" s="150"/>
      <c r="H15" s="157" t="s">
        <v>14</v>
      </c>
      <c r="I15" s="160">
        <v>3065811.48</v>
      </c>
      <c r="J15" s="160">
        <v>3065811.48</v>
      </c>
    </row>
    <row r="16" spans="2:13" ht="13.5" customHeight="1" x14ac:dyDescent="0.25">
      <c r="D16" s="109" t="s">
        <v>15</v>
      </c>
      <c r="E16" s="153">
        <v>78566118.819999993</v>
      </c>
      <c r="F16" s="153">
        <v>75992525</v>
      </c>
      <c r="G16" s="150"/>
      <c r="H16" s="157" t="s">
        <v>16</v>
      </c>
      <c r="I16" s="160">
        <v>0</v>
      </c>
      <c r="J16" s="160">
        <v>0</v>
      </c>
    </row>
    <row r="17" spans="2:12" ht="16.5" customHeight="1" x14ac:dyDescent="0.25">
      <c r="D17" s="109" t="s">
        <v>17</v>
      </c>
      <c r="E17" s="153">
        <v>0</v>
      </c>
      <c r="F17" s="153">
        <v>0</v>
      </c>
      <c r="G17" s="150"/>
      <c r="H17" s="157" t="s">
        <v>18</v>
      </c>
      <c r="I17" s="160">
        <v>0</v>
      </c>
      <c r="J17" s="160">
        <v>0</v>
      </c>
    </row>
    <row r="18" spans="2:12" ht="23.25" customHeight="1" x14ac:dyDescent="0.25">
      <c r="D18" s="109" t="s">
        <v>19</v>
      </c>
      <c r="E18" s="153">
        <v>25000</v>
      </c>
      <c r="F18" s="153">
        <v>25000</v>
      </c>
      <c r="G18" s="150"/>
      <c r="H18" s="157" t="s">
        <v>20</v>
      </c>
      <c r="I18" s="160">
        <v>0</v>
      </c>
      <c r="J18" s="160">
        <v>0</v>
      </c>
    </row>
    <row r="19" spans="2:12" ht="16.5" customHeight="1" x14ac:dyDescent="0.25">
      <c r="D19" s="109" t="s">
        <v>21</v>
      </c>
      <c r="E19" s="153">
        <v>0</v>
      </c>
      <c r="F19" s="153">
        <v>0</v>
      </c>
      <c r="G19" s="150"/>
      <c r="H19" s="157" t="s">
        <v>22</v>
      </c>
      <c r="I19" s="160">
        <v>5177725.29</v>
      </c>
      <c r="J19" s="160">
        <v>23042044.73</v>
      </c>
    </row>
    <row r="20" spans="2:12" ht="21" customHeight="1" x14ac:dyDescent="0.25">
      <c r="D20" s="109" t="s">
        <v>23</v>
      </c>
      <c r="E20" s="155">
        <f>SUM(E21:E27)</f>
        <v>180556.71000000002</v>
      </c>
      <c r="F20" s="155">
        <f>SUM(F21:F27)</f>
        <v>909523.26</v>
      </c>
      <c r="G20" s="150"/>
      <c r="H20" s="157" t="s">
        <v>24</v>
      </c>
      <c r="I20" s="160">
        <v>0</v>
      </c>
      <c r="J20" s="161">
        <v>0</v>
      </c>
    </row>
    <row r="21" spans="2:12" x14ac:dyDescent="0.25">
      <c r="D21" s="109" t="s">
        <v>25</v>
      </c>
      <c r="E21" s="153">
        <v>0</v>
      </c>
      <c r="F21" s="154">
        <v>0</v>
      </c>
      <c r="G21" s="150"/>
      <c r="H21" s="157" t="s">
        <v>26</v>
      </c>
      <c r="I21" s="160">
        <v>0</v>
      </c>
      <c r="J21" s="160">
        <v>0</v>
      </c>
    </row>
    <row r="22" spans="2:12" ht="15" customHeight="1" x14ac:dyDescent="0.25">
      <c r="D22" s="109" t="s">
        <v>27</v>
      </c>
      <c r="E22" s="153">
        <v>0.79</v>
      </c>
      <c r="F22" s="154">
        <v>0.79</v>
      </c>
      <c r="G22" s="150"/>
      <c r="H22" s="157" t="s">
        <v>28</v>
      </c>
      <c r="I22" s="160">
        <f>+I23+I24+I25</f>
        <v>9887.59</v>
      </c>
      <c r="J22" s="160">
        <f>+J23+J24+J25</f>
        <v>9087.59</v>
      </c>
    </row>
    <row r="23" spans="2:12" ht="14.25" customHeight="1" x14ac:dyDescent="0.25">
      <c r="D23" s="109" t="s">
        <v>29</v>
      </c>
      <c r="E23" s="153">
        <v>2642.72</v>
      </c>
      <c r="F23" s="153">
        <v>19026.54</v>
      </c>
      <c r="G23" s="150"/>
      <c r="H23" s="157" t="s">
        <v>30</v>
      </c>
      <c r="I23" s="160">
        <v>0</v>
      </c>
      <c r="J23" s="160">
        <v>0</v>
      </c>
    </row>
    <row r="24" spans="2:12" ht="23.25" customHeight="1" x14ac:dyDescent="0.25">
      <c r="D24" s="109" t="s">
        <v>31</v>
      </c>
      <c r="E24" s="153">
        <v>0</v>
      </c>
      <c r="F24" s="154">
        <v>0</v>
      </c>
      <c r="G24" s="150"/>
      <c r="H24" s="157" t="s">
        <v>32</v>
      </c>
      <c r="I24" s="160">
        <v>0</v>
      </c>
      <c r="J24" s="160">
        <v>0</v>
      </c>
    </row>
    <row r="25" spans="2:12" ht="14.25" customHeight="1" x14ac:dyDescent="0.25">
      <c r="D25" s="109" t="s">
        <v>33</v>
      </c>
      <c r="E25" s="153">
        <v>0</v>
      </c>
      <c r="F25" s="154">
        <v>0</v>
      </c>
      <c r="G25" s="150"/>
      <c r="H25" s="157" t="s">
        <v>34</v>
      </c>
      <c r="I25" s="160">
        <v>9887.59</v>
      </c>
      <c r="J25" s="160">
        <v>9087.59</v>
      </c>
    </row>
    <row r="26" spans="2:12" ht="22.5" x14ac:dyDescent="0.25">
      <c r="B26" s="119"/>
      <c r="D26" s="109" t="s">
        <v>35</v>
      </c>
      <c r="E26" s="153">
        <v>0</v>
      </c>
      <c r="F26" s="153">
        <v>0</v>
      </c>
      <c r="G26" s="150"/>
      <c r="H26" s="157" t="s">
        <v>36</v>
      </c>
      <c r="I26" s="160">
        <f>SUM(I27:I28)</f>
        <v>0</v>
      </c>
      <c r="J26" s="154">
        <f>SUM(J27:J28)</f>
        <v>0</v>
      </c>
    </row>
    <row r="27" spans="2:12" ht="16.5" customHeight="1" x14ac:dyDescent="0.25">
      <c r="D27" s="109" t="s">
        <v>37</v>
      </c>
      <c r="E27" s="153">
        <v>177913.2</v>
      </c>
      <c r="F27" s="154">
        <v>890495.93</v>
      </c>
      <c r="G27" s="150"/>
      <c r="H27" s="157" t="s">
        <v>38</v>
      </c>
      <c r="I27" s="160">
        <v>0</v>
      </c>
      <c r="J27" s="154">
        <v>0</v>
      </c>
    </row>
    <row r="28" spans="2:12" ht="16.5" customHeight="1" x14ac:dyDescent="0.25">
      <c r="B28" s="119"/>
      <c r="D28" s="109" t="s">
        <v>39</v>
      </c>
      <c r="E28" s="153">
        <f>SUM(E29:E33)</f>
        <v>441.43</v>
      </c>
      <c r="F28" s="154">
        <f>SUM(F29:F33)</f>
        <v>441.43</v>
      </c>
      <c r="G28" s="150"/>
      <c r="H28" s="157" t="s">
        <v>40</v>
      </c>
      <c r="I28" s="160">
        <v>0</v>
      </c>
      <c r="J28" s="154">
        <v>0</v>
      </c>
    </row>
    <row r="29" spans="2:12" ht="21" customHeight="1" x14ac:dyDescent="0.25">
      <c r="D29" s="109" t="s">
        <v>41</v>
      </c>
      <c r="E29" s="153">
        <v>441.43</v>
      </c>
      <c r="F29" s="154">
        <v>441.43</v>
      </c>
      <c r="G29" s="150"/>
      <c r="H29" s="157" t="s">
        <v>42</v>
      </c>
      <c r="I29" s="160">
        <v>0</v>
      </c>
      <c r="J29" s="154">
        <v>0</v>
      </c>
    </row>
    <row r="30" spans="2:12" ht="25.5" customHeight="1" x14ac:dyDescent="0.25">
      <c r="D30" s="109" t="s">
        <v>43</v>
      </c>
      <c r="E30" s="153">
        <v>0</v>
      </c>
      <c r="F30" s="154">
        <v>0</v>
      </c>
      <c r="G30" s="150"/>
      <c r="H30" s="157" t="s">
        <v>44</v>
      </c>
      <c r="I30" s="160">
        <f>SUM(I31:I33)</f>
        <v>0</v>
      </c>
      <c r="J30" s="154">
        <f>SUM(J31:J33)</f>
        <v>0</v>
      </c>
      <c r="L30" s="119" t="s">
        <v>647</v>
      </c>
    </row>
    <row r="31" spans="2:12" ht="22.5" x14ac:dyDescent="0.25">
      <c r="B31" s="119"/>
      <c r="D31" s="109" t="s">
        <v>45</v>
      </c>
      <c r="E31" s="153">
        <v>0</v>
      </c>
      <c r="F31" s="154">
        <v>0</v>
      </c>
      <c r="G31" s="150"/>
      <c r="H31" s="157" t="s">
        <v>46</v>
      </c>
      <c r="I31" s="160">
        <v>0</v>
      </c>
      <c r="J31" s="154">
        <v>0</v>
      </c>
    </row>
    <row r="32" spans="2:12" ht="16.5" customHeight="1" x14ac:dyDescent="0.25">
      <c r="D32" s="109" t="s">
        <v>47</v>
      </c>
      <c r="E32" s="153">
        <v>0</v>
      </c>
      <c r="F32" s="154">
        <v>0</v>
      </c>
      <c r="G32" s="150"/>
      <c r="H32" s="157" t="s">
        <v>48</v>
      </c>
      <c r="I32" s="160">
        <v>0</v>
      </c>
      <c r="J32" s="154">
        <v>0</v>
      </c>
    </row>
    <row r="33" spans="4:10" ht="13.5" customHeight="1" x14ac:dyDescent="0.25">
      <c r="D33" s="109" t="s">
        <v>49</v>
      </c>
      <c r="E33" s="153">
        <v>0</v>
      </c>
      <c r="F33" s="153">
        <v>0</v>
      </c>
      <c r="G33" s="150"/>
      <c r="H33" s="157" t="s">
        <v>50</v>
      </c>
      <c r="I33" s="160">
        <v>0</v>
      </c>
      <c r="J33" s="154">
        <v>0</v>
      </c>
    </row>
    <row r="34" spans="4:10" ht="27.75" customHeight="1" x14ac:dyDescent="0.25">
      <c r="D34" s="109" t="s">
        <v>51</v>
      </c>
      <c r="E34" s="153">
        <f>SUM(E35:E39)</f>
        <v>0</v>
      </c>
      <c r="F34" s="153">
        <f>SUM(F35:F39)</f>
        <v>0</v>
      </c>
      <c r="G34" s="150"/>
      <c r="H34" s="157" t="s">
        <v>52</v>
      </c>
      <c r="I34" s="160">
        <f>SUM(I35:I40)</f>
        <v>59517664.840000004</v>
      </c>
      <c r="J34" s="154">
        <f>SUM(J35:J40)</f>
        <v>57944755.390000001</v>
      </c>
    </row>
    <row r="35" spans="4:10" x14ac:dyDescent="0.25">
      <c r="D35" s="109" t="s">
        <v>53</v>
      </c>
      <c r="E35" s="153">
        <v>0</v>
      </c>
      <c r="F35" s="154">
        <v>0</v>
      </c>
      <c r="G35" s="150"/>
      <c r="H35" s="157" t="s">
        <v>54</v>
      </c>
      <c r="I35" s="160">
        <v>59517664.840000004</v>
      </c>
      <c r="J35" s="160">
        <v>57944755.390000001</v>
      </c>
    </row>
    <row r="36" spans="4:10" ht="18.75" customHeight="1" x14ac:dyDescent="0.25">
      <c r="D36" s="109" t="s">
        <v>55</v>
      </c>
      <c r="E36" s="153">
        <v>0</v>
      </c>
      <c r="F36" s="154">
        <v>0</v>
      </c>
      <c r="G36" s="150"/>
      <c r="H36" s="157" t="s">
        <v>56</v>
      </c>
      <c r="I36" s="160">
        <v>0</v>
      </c>
      <c r="J36" s="154">
        <v>0</v>
      </c>
    </row>
    <row r="37" spans="4:10" ht="15" customHeight="1" x14ac:dyDescent="0.25">
      <c r="D37" s="109" t="s">
        <v>57</v>
      </c>
      <c r="E37" s="153">
        <v>0</v>
      </c>
      <c r="F37" s="154">
        <v>0</v>
      </c>
      <c r="G37" s="150"/>
      <c r="H37" s="157" t="s">
        <v>58</v>
      </c>
      <c r="I37" s="160">
        <v>0</v>
      </c>
      <c r="J37" s="154">
        <v>0</v>
      </c>
    </row>
    <row r="38" spans="4:10" ht="26.25" customHeight="1" x14ac:dyDescent="0.25">
      <c r="D38" s="109" t="s">
        <v>59</v>
      </c>
      <c r="E38" s="153">
        <v>0</v>
      </c>
      <c r="F38" s="154">
        <v>0</v>
      </c>
      <c r="G38" s="150"/>
      <c r="H38" s="157" t="s">
        <v>60</v>
      </c>
      <c r="I38" s="160">
        <v>0</v>
      </c>
      <c r="J38" s="154">
        <v>0</v>
      </c>
    </row>
    <row r="39" spans="4:10" ht="26.25" customHeight="1" x14ac:dyDescent="0.25">
      <c r="D39" s="109" t="s">
        <v>61</v>
      </c>
      <c r="E39" s="153">
        <v>0</v>
      </c>
      <c r="F39" s="154">
        <v>0</v>
      </c>
      <c r="G39" s="150"/>
      <c r="H39" s="157" t="s">
        <v>62</v>
      </c>
      <c r="I39" s="160">
        <v>0</v>
      </c>
      <c r="J39" s="154">
        <v>0</v>
      </c>
    </row>
    <row r="40" spans="4:10" ht="12" customHeight="1" x14ac:dyDescent="0.25">
      <c r="D40" s="109" t="s">
        <v>63</v>
      </c>
      <c r="E40" s="153">
        <v>0</v>
      </c>
      <c r="F40" s="154">
        <v>0</v>
      </c>
      <c r="G40" s="150"/>
      <c r="H40" s="157" t="s">
        <v>64</v>
      </c>
      <c r="I40" s="160">
        <v>0</v>
      </c>
      <c r="J40" s="154">
        <v>0</v>
      </c>
    </row>
    <row r="41" spans="4:10" ht="16.5" customHeight="1" x14ac:dyDescent="0.25">
      <c r="D41" s="109" t="s">
        <v>65</v>
      </c>
      <c r="E41" s="153">
        <f>+E42+E43</f>
        <v>0</v>
      </c>
      <c r="F41" s="155">
        <f>+F42+F43</f>
        <v>0</v>
      </c>
      <c r="G41" s="150"/>
      <c r="H41" s="157" t="s">
        <v>66</v>
      </c>
      <c r="I41" s="160">
        <f>+I42+I43+I44</f>
        <v>0</v>
      </c>
      <c r="J41" s="154">
        <f>+J42+J43+J44</f>
        <v>0</v>
      </c>
    </row>
    <row r="42" spans="4:10" ht="24.75" customHeight="1" x14ac:dyDescent="0.25">
      <c r="D42" s="109" t="s">
        <v>67</v>
      </c>
      <c r="E42" s="153">
        <v>0</v>
      </c>
      <c r="F42" s="154">
        <v>0</v>
      </c>
      <c r="G42" s="150"/>
      <c r="H42" s="157" t="s">
        <v>68</v>
      </c>
      <c r="I42" s="160">
        <v>0</v>
      </c>
      <c r="J42" s="154">
        <v>0</v>
      </c>
    </row>
    <row r="43" spans="4:10" x14ac:dyDescent="0.25">
      <c r="D43" s="109" t="s">
        <v>69</v>
      </c>
      <c r="E43" s="153">
        <v>0</v>
      </c>
      <c r="F43" s="154">
        <v>0</v>
      </c>
      <c r="G43" s="150"/>
      <c r="H43" s="157" t="s">
        <v>70</v>
      </c>
      <c r="I43" s="160">
        <v>0</v>
      </c>
      <c r="J43" s="154">
        <v>0</v>
      </c>
    </row>
    <row r="44" spans="4:10" x14ac:dyDescent="0.25">
      <c r="D44" s="109" t="s">
        <v>71</v>
      </c>
      <c r="E44" s="153">
        <f>+E45+E46+E47+E48</f>
        <v>0</v>
      </c>
      <c r="F44" s="154">
        <f>+F45+F46+F47+F48</f>
        <v>0</v>
      </c>
      <c r="G44" s="150"/>
      <c r="H44" s="157" t="s">
        <v>72</v>
      </c>
      <c r="I44" s="160">
        <v>0</v>
      </c>
      <c r="J44" s="154">
        <v>0</v>
      </c>
    </row>
    <row r="45" spans="4:10" ht="16.5" customHeight="1" x14ac:dyDescent="0.25">
      <c r="D45" s="109" t="s">
        <v>73</v>
      </c>
      <c r="E45" s="153">
        <v>0</v>
      </c>
      <c r="F45" s="154">
        <v>0</v>
      </c>
      <c r="G45" s="150"/>
      <c r="H45" s="157" t="s">
        <v>74</v>
      </c>
      <c r="I45" s="160">
        <v>0</v>
      </c>
      <c r="J45" s="154">
        <f>+J46+J47+J48</f>
        <v>0</v>
      </c>
    </row>
    <row r="46" spans="4:10" ht="16.5" customHeight="1" x14ac:dyDescent="0.25">
      <c r="D46" s="109" t="s">
        <v>75</v>
      </c>
      <c r="E46" s="153">
        <v>0</v>
      </c>
      <c r="F46" s="154">
        <v>0</v>
      </c>
      <c r="G46" s="150"/>
      <c r="H46" s="157" t="s">
        <v>76</v>
      </c>
      <c r="I46" s="160">
        <v>0</v>
      </c>
      <c r="J46" s="154">
        <v>0</v>
      </c>
    </row>
    <row r="47" spans="4:10" ht="26.25" customHeight="1" x14ac:dyDescent="0.25">
      <c r="D47" s="109" t="s">
        <v>77</v>
      </c>
      <c r="E47" s="153">
        <v>0</v>
      </c>
      <c r="F47" s="154">
        <v>0</v>
      </c>
      <c r="G47" s="150"/>
      <c r="H47" s="157" t="s">
        <v>78</v>
      </c>
      <c r="I47" s="160">
        <v>0</v>
      </c>
      <c r="J47" s="154">
        <v>0</v>
      </c>
    </row>
    <row r="48" spans="4:10" x14ac:dyDescent="0.25">
      <c r="D48" s="109" t="s">
        <v>79</v>
      </c>
      <c r="E48" s="153">
        <v>0</v>
      </c>
      <c r="F48" s="154">
        <v>0</v>
      </c>
      <c r="G48" s="150"/>
      <c r="H48" s="157" t="s">
        <v>80</v>
      </c>
      <c r="I48" s="160">
        <v>0</v>
      </c>
      <c r="J48" s="154">
        <v>0</v>
      </c>
    </row>
    <row r="49" spans="2:12" ht="27" customHeight="1" x14ac:dyDescent="0.25">
      <c r="D49" s="108" t="s">
        <v>81</v>
      </c>
      <c r="E49" s="153">
        <f>+E44+E41+E34+E28+E20+E12</f>
        <v>99596469.999999985</v>
      </c>
      <c r="F49" s="118">
        <f>+F44+F41+F34+F28+F20+F12</f>
        <v>98929511.989999995</v>
      </c>
      <c r="G49" s="150"/>
      <c r="H49" s="156" t="s">
        <v>82</v>
      </c>
      <c r="I49" s="160">
        <f>+I45+I41+I34+I30+I26+I22+I12</f>
        <v>73077023.530000001</v>
      </c>
      <c r="J49" s="154">
        <f>+J45+J41+J34+J30+J26+J22+J12</f>
        <v>85244429.050000012</v>
      </c>
      <c r="L49" s="119"/>
    </row>
    <row r="50" spans="2:12" ht="5.25" customHeight="1" x14ac:dyDescent="0.25">
      <c r="D50" s="109"/>
      <c r="E50" s="118"/>
      <c r="F50" s="118"/>
      <c r="G50" s="118"/>
      <c r="H50" s="157"/>
      <c r="I50" s="243"/>
      <c r="J50" s="244"/>
    </row>
    <row r="51" spans="2:12" x14ac:dyDescent="0.25">
      <c r="B51" s="119"/>
      <c r="D51" s="164" t="s">
        <v>83</v>
      </c>
      <c r="E51" s="153"/>
      <c r="F51" s="155"/>
      <c r="G51" s="42"/>
      <c r="H51" s="163" t="s">
        <v>84</v>
      </c>
      <c r="I51" s="176"/>
      <c r="J51" s="176"/>
    </row>
    <row r="52" spans="2:12" x14ac:dyDescent="0.25">
      <c r="D52" s="109" t="s">
        <v>85</v>
      </c>
      <c r="E52" s="118">
        <v>0</v>
      </c>
      <c r="F52" s="118">
        <v>0</v>
      </c>
      <c r="G52" s="42"/>
      <c r="H52" s="157" t="s">
        <v>86</v>
      </c>
      <c r="I52" s="120">
        <v>0</v>
      </c>
      <c r="J52" s="120">
        <v>0</v>
      </c>
    </row>
    <row r="53" spans="2:12" ht="11.25" customHeight="1" x14ac:dyDescent="0.25">
      <c r="D53" s="109" t="s">
        <v>87</v>
      </c>
      <c r="E53" s="118">
        <v>0</v>
      </c>
      <c r="F53" s="118">
        <v>0</v>
      </c>
      <c r="G53" s="42"/>
      <c r="H53" s="157" t="s">
        <v>88</v>
      </c>
      <c r="I53" s="120">
        <v>0</v>
      </c>
      <c r="J53" s="120">
        <v>0</v>
      </c>
    </row>
    <row r="54" spans="2:12" ht="17.25" customHeight="1" x14ac:dyDescent="0.25">
      <c r="D54" s="109" t="s">
        <v>89</v>
      </c>
      <c r="E54" s="120">
        <v>62932610.850000001</v>
      </c>
      <c r="F54" s="120">
        <v>62932610.850000001</v>
      </c>
      <c r="G54" s="42"/>
      <c r="H54" s="157" t="s">
        <v>90</v>
      </c>
      <c r="I54" s="120">
        <v>0</v>
      </c>
      <c r="J54" s="120">
        <v>0</v>
      </c>
    </row>
    <row r="55" spans="2:12" ht="12" customHeight="1" x14ac:dyDescent="0.25">
      <c r="D55" s="109" t="s">
        <v>91</v>
      </c>
      <c r="E55" s="120">
        <v>62150644.07</v>
      </c>
      <c r="F55" s="120">
        <v>62076905.710000001</v>
      </c>
      <c r="G55" s="42"/>
      <c r="H55" s="157" t="s">
        <v>92</v>
      </c>
      <c r="I55" s="120">
        <v>0</v>
      </c>
      <c r="J55" s="120">
        <v>0</v>
      </c>
    </row>
    <row r="56" spans="2:12" ht="22.5" x14ac:dyDescent="0.25">
      <c r="D56" s="109" t="s">
        <v>93</v>
      </c>
      <c r="E56" s="120">
        <v>1262871.51</v>
      </c>
      <c r="F56" s="120">
        <v>1262871.51</v>
      </c>
      <c r="G56" s="42"/>
      <c r="H56" s="157" t="s">
        <v>94</v>
      </c>
      <c r="I56" s="120">
        <v>0</v>
      </c>
      <c r="J56" s="120">
        <v>0</v>
      </c>
    </row>
    <row r="57" spans="2:12" ht="17.25" customHeight="1" x14ac:dyDescent="0.25">
      <c r="D57" s="109" t="s">
        <v>95</v>
      </c>
      <c r="E57" s="120">
        <v>0</v>
      </c>
      <c r="F57" s="120">
        <v>0</v>
      </c>
      <c r="G57" s="42"/>
      <c r="H57" s="157" t="s">
        <v>96</v>
      </c>
      <c r="I57" s="120">
        <v>0</v>
      </c>
      <c r="J57" s="120">
        <v>0</v>
      </c>
    </row>
    <row r="58" spans="2:12" ht="13.5" customHeight="1" x14ac:dyDescent="0.25">
      <c r="D58" s="109" t="s">
        <v>97</v>
      </c>
      <c r="E58" s="120">
        <v>0</v>
      </c>
      <c r="F58" s="120">
        <v>0</v>
      </c>
      <c r="G58" s="42"/>
      <c r="H58" s="157"/>
      <c r="I58" s="111"/>
      <c r="J58" s="111"/>
    </row>
    <row r="59" spans="2:12" ht="18" customHeight="1" x14ac:dyDescent="0.25">
      <c r="D59" s="109" t="s">
        <v>98</v>
      </c>
      <c r="E59" s="120">
        <v>0</v>
      </c>
      <c r="F59" s="120">
        <v>0</v>
      </c>
      <c r="G59" s="42"/>
      <c r="H59" s="157" t="s">
        <v>99</v>
      </c>
      <c r="I59" s="120">
        <f>SUM(I52:I57)</f>
        <v>0</v>
      </c>
      <c r="J59" s="120">
        <f>SUM(J52:J57)</f>
        <v>0</v>
      </c>
    </row>
    <row r="60" spans="2:12" x14ac:dyDescent="0.25">
      <c r="D60" s="109" t="s">
        <v>100</v>
      </c>
      <c r="E60" s="120">
        <v>0</v>
      </c>
      <c r="F60" s="120">
        <v>0</v>
      </c>
      <c r="G60" s="42"/>
      <c r="H60" s="157" t="s">
        <v>101</v>
      </c>
      <c r="I60" s="120">
        <f>+I49+I59</f>
        <v>73077023.530000001</v>
      </c>
      <c r="J60" s="120">
        <f>+J49+J59</f>
        <v>85244429.050000012</v>
      </c>
    </row>
    <row r="61" spans="2:12" ht="17.25" customHeight="1" x14ac:dyDescent="0.25">
      <c r="D61" s="109" t="s">
        <v>102</v>
      </c>
      <c r="E61" s="120">
        <f>SUM(E52:E60)</f>
        <v>126346126.43000001</v>
      </c>
      <c r="F61" s="120">
        <f>SUM(F52:F60)</f>
        <v>126272388.07000001</v>
      </c>
      <c r="G61" s="42"/>
      <c r="H61" s="157"/>
      <c r="I61" s="120"/>
      <c r="J61" s="120"/>
    </row>
    <row r="62" spans="2:12" x14ac:dyDescent="0.25">
      <c r="D62" s="109" t="s">
        <v>104</v>
      </c>
      <c r="E62" s="120">
        <f>+E49+E61</f>
        <v>225942596.43000001</v>
      </c>
      <c r="F62" s="120">
        <f>+F49+F61</f>
        <v>225201900.06</v>
      </c>
      <c r="G62" s="42"/>
      <c r="H62" s="163" t="s">
        <v>103</v>
      </c>
      <c r="I62" s="120"/>
      <c r="J62" s="120"/>
    </row>
    <row r="63" spans="2:12" ht="14.25" customHeight="1" x14ac:dyDescent="0.25">
      <c r="D63" s="109"/>
      <c r="E63" s="121"/>
      <c r="F63" s="121"/>
      <c r="G63" s="42"/>
      <c r="H63" s="157" t="s">
        <v>105</v>
      </c>
      <c r="I63" s="120">
        <f>+I64+I65+I66</f>
        <v>28418433.02</v>
      </c>
      <c r="J63" s="120">
        <f>+J64+J65+J66</f>
        <v>28418433.02</v>
      </c>
    </row>
    <row r="64" spans="2:12" ht="13.5" customHeight="1" x14ac:dyDescent="0.25">
      <c r="D64" s="109"/>
      <c r="E64" s="172"/>
      <c r="F64" s="172"/>
      <c r="G64" s="42"/>
      <c r="H64" s="157" t="s">
        <v>106</v>
      </c>
      <c r="I64" s="120">
        <v>0</v>
      </c>
      <c r="J64" s="120">
        <v>0</v>
      </c>
    </row>
    <row r="65" spans="4:10" x14ac:dyDescent="0.25">
      <c r="D65" s="109"/>
      <c r="E65" s="109"/>
      <c r="F65" s="109"/>
      <c r="G65" s="42"/>
      <c r="H65" s="157" t="s">
        <v>107</v>
      </c>
      <c r="I65" s="120">
        <v>42148.99</v>
      </c>
      <c r="J65" s="120">
        <v>42148.99</v>
      </c>
    </row>
    <row r="66" spans="4:10" x14ac:dyDescent="0.25">
      <c r="D66" s="109"/>
      <c r="E66" s="109"/>
      <c r="F66" s="109"/>
      <c r="G66" s="42"/>
      <c r="H66" s="157" t="s">
        <v>108</v>
      </c>
      <c r="I66" s="120">
        <v>28376284.030000001</v>
      </c>
      <c r="J66" s="120">
        <v>28376284.030000001</v>
      </c>
    </row>
    <row r="67" spans="4:10" ht="16.5" customHeight="1" x14ac:dyDescent="0.25">
      <c r="D67" s="109"/>
      <c r="E67" s="109"/>
      <c r="F67" s="109"/>
      <c r="G67" s="42"/>
      <c r="H67" s="157" t="s">
        <v>109</v>
      </c>
      <c r="I67" s="120">
        <f>+I68+I69+I72</f>
        <v>124447139.88</v>
      </c>
      <c r="J67" s="120">
        <f>+J68+J69+J72</f>
        <v>111539037.98999999</v>
      </c>
    </row>
    <row r="68" spans="4:10" x14ac:dyDescent="0.25">
      <c r="D68" s="109"/>
      <c r="E68" s="109"/>
      <c r="F68" s="109"/>
      <c r="G68" s="42"/>
      <c r="H68" s="157" t="s">
        <v>110</v>
      </c>
      <c r="I68" s="120">
        <v>12908101.890000001</v>
      </c>
      <c r="J68" s="120">
        <v>47348105.880000003</v>
      </c>
    </row>
    <row r="69" spans="4:10" x14ac:dyDescent="0.25">
      <c r="D69" s="109"/>
      <c r="E69" s="109"/>
      <c r="F69" s="109"/>
      <c r="G69" s="42"/>
      <c r="H69" s="157" t="s">
        <v>111</v>
      </c>
      <c r="I69" s="120">
        <v>111539038.47</v>
      </c>
      <c r="J69" s="120">
        <v>64190932.590000004</v>
      </c>
    </row>
    <row r="70" spans="4:10" x14ac:dyDescent="0.25">
      <c r="D70" s="109"/>
      <c r="E70" s="109"/>
      <c r="F70" s="109"/>
      <c r="G70" s="42"/>
      <c r="H70" s="157" t="s">
        <v>112</v>
      </c>
      <c r="I70" s="120">
        <v>0</v>
      </c>
      <c r="J70" s="120">
        <v>0</v>
      </c>
    </row>
    <row r="71" spans="4:10" x14ac:dyDescent="0.25">
      <c r="D71" s="109"/>
      <c r="E71" s="109"/>
      <c r="F71" s="109"/>
      <c r="G71" s="42"/>
      <c r="H71" s="157" t="s">
        <v>113</v>
      </c>
      <c r="I71" s="120">
        <v>0</v>
      </c>
      <c r="J71" s="120">
        <v>0</v>
      </c>
    </row>
    <row r="72" spans="4:10" ht="14.25" customHeight="1" x14ac:dyDescent="0.25">
      <c r="D72" s="109"/>
      <c r="E72" s="109"/>
      <c r="F72" s="109"/>
      <c r="G72" s="42"/>
      <c r="H72" s="157" t="s">
        <v>114</v>
      </c>
      <c r="I72" s="120">
        <v>-0.48</v>
      </c>
      <c r="J72" s="120">
        <v>-0.48</v>
      </c>
    </row>
    <row r="73" spans="4:10" ht="22.5" x14ac:dyDescent="0.25">
      <c r="D73" s="109"/>
      <c r="E73" s="109"/>
      <c r="F73" s="109"/>
      <c r="G73" s="42"/>
      <c r="H73" s="157" t="s">
        <v>115</v>
      </c>
      <c r="I73" s="120">
        <f>+I74+I75</f>
        <v>0</v>
      </c>
      <c r="J73" s="120">
        <f>+J74+J75</f>
        <v>0</v>
      </c>
    </row>
    <row r="74" spans="4:10" x14ac:dyDescent="0.25">
      <c r="D74" s="109"/>
      <c r="E74" s="109"/>
      <c r="F74" s="109"/>
      <c r="G74" s="42"/>
      <c r="H74" s="157" t="s">
        <v>116</v>
      </c>
      <c r="I74" s="120">
        <v>0</v>
      </c>
      <c r="J74" s="120">
        <v>0</v>
      </c>
    </row>
    <row r="75" spans="4:10" x14ac:dyDescent="0.25">
      <c r="D75" s="109"/>
      <c r="E75" s="109"/>
      <c r="F75" s="109"/>
      <c r="G75" s="42"/>
      <c r="H75" s="157" t="s">
        <v>117</v>
      </c>
      <c r="I75" s="120">
        <v>0</v>
      </c>
      <c r="J75" s="120">
        <v>0</v>
      </c>
    </row>
    <row r="76" spans="4:10" ht="16.5" customHeight="1" x14ac:dyDescent="0.25">
      <c r="D76" s="109"/>
      <c r="E76" s="109"/>
      <c r="F76" s="109"/>
      <c r="G76" s="42"/>
      <c r="H76" s="157" t="s">
        <v>118</v>
      </c>
      <c r="I76" s="120">
        <f>+I63+I67+I73</f>
        <v>152865572.90000001</v>
      </c>
      <c r="J76" s="120">
        <f>+J63+J67+J73</f>
        <v>139957471.00999999</v>
      </c>
    </row>
    <row r="77" spans="4:10" ht="12.75" customHeight="1" x14ac:dyDescent="0.25">
      <c r="D77" s="110"/>
      <c r="E77" s="110"/>
      <c r="F77" s="110"/>
      <c r="G77" s="107"/>
      <c r="H77" s="159" t="s">
        <v>119</v>
      </c>
      <c r="I77" s="162">
        <f>+I60+I76</f>
        <v>225942596.43000001</v>
      </c>
      <c r="J77" s="162">
        <f>+J76+J60</f>
        <v>225201900.06</v>
      </c>
    </row>
    <row r="79" spans="4:10" x14ac:dyDescent="0.25">
      <c r="H79" s="206">
        <f>+F62-J77</f>
        <v>0</v>
      </c>
      <c r="I79" s="119"/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15748031496062992" bottom="0.15748031496062992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4" t="s">
        <v>515</v>
      </c>
    </row>
    <row r="8" spans="4:14" x14ac:dyDescent="0.25">
      <c r="D8" s="104" t="s">
        <v>516</v>
      </c>
    </row>
    <row r="9" spans="4:14" x14ac:dyDescent="0.25">
      <c r="D9" s="382"/>
      <c r="E9" s="383"/>
      <c r="F9" s="383"/>
      <c r="G9" s="383"/>
      <c r="H9" s="383"/>
      <c r="I9" s="383"/>
      <c r="J9" s="383"/>
      <c r="K9" s="383"/>
      <c r="L9" s="383"/>
      <c r="M9" s="383"/>
      <c r="N9" s="384"/>
    </row>
    <row r="10" spans="4:14" x14ac:dyDescent="0.25">
      <c r="D10" s="328" t="s">
        <v>644</v>
      </c>
      <c r="E10" s="327"/>
      <c r="F10" s="327"/>
      <c r="G10" s="327"/>
      <c r="H10" s="327"/>
      <c r="I10" s="327"/>
      <c r="J10" s="327"/>
      <c r="K10" s="327"/>
      <c r="L10" s="327"/>
      <c r="M10" s="327"/>
      <c r="N10" s="329"/>
    </row>
    <row r="11" spans="4:14" x14ac:dyDescent="0.25">
      <c r="D11" s="328" t="s">
        <v>517</v>
      </c>
      <c r="E11" s="327"/>
      <c r="F11" s="327"/>
      <c r="G11" s="327"/>
      <c r="H11" s="327"/>
      <c r="I11" s="327"/>
      <c r="J11" s="327"/>
      <c r="K11" s="327"/>
      <c r="L11" s="327"/>
      <c r="M11" s="327"/>
      <c r="N11" s="329"/>
    </row>
    <row r="12" spans="4:14" x14ac:dyDescent="0.25">
      <c r="D12" s="328" t="s">
        <v>655</v>
      </c>
      <c r="E12" s="327"/>
      <c r="F12" s="327"/>
      <c r="G12" s="327"/>
      <c r="H12" s="327"/>
      <c r="I12" s="327"/>
      <c r="J12" s="327"/>
      <c r="K12" s="327"/>
      <c r="L12" s="327"/>
      <c r="M12" s="327"/>
      <c r="N12" s="329"/>
    </row>
    <row r="13" spans="4:14" x14ac:dyDescent="0.25"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5"/>
    </row>
    <row r="14" spans="4:14" x14ac:dyDescent="0.25">
      <c r="D14" s="385" t="s">
        <v>518</v>
      </c>
      <c r="E14" s="386"/>
      <c r="F14" s="387"/>
      <c r="G14" s="320" t="s">
        <v>519</v>
      </c>
      <c r="H14" s="321"/>
      <c r="I14" s="321"/>
      <c r="J14" s="322"/>
      <c r="K14" s="320" t="s">
        <v>520</v>
      </c>
      <c r="L14" s="322"/>
      <c r="M14" s="318" t="s">
        <v>521</v>
      </c>
      <c r="N14" s="318" t="s">
        <v>522</v>
      </c>
    </row>
    <row r="15" spans="4:14" x14ac:dyDescent="0.25">
      <c r="D15" s="388"/>
      <c r="E15" s="389"/>
      <c r="F15" s="390"/>
      <c r="G15" s="320" t="s">
        <v>523</v>
      </c>
      <c r="H15" s="322"/>
      <c r="I15" s="320" t="s">
        <v>524</v>
      </c>
      <c r="J15" s="322"/>
      <c r="K15" s="55"/>
      <c r="L15" s="55"/>
      <c r="M15" s="319"/>
      <c r="N15" s="319"/>
    </row>
    <row r="16" spans="4:14" x14ac:dyDescent="0.25">
      <c r="D16" s="388"/>
      <c r="E16" s="389"/>
      <c r="F16" s="390"/>
      <c r="G16" s="318"/>
      <c r="H16" s="12" t="s">
        <v>525</v>
      </c>
      <c r="I16" s="380"/>
      <c r="J16" s="12" t="s">
        <v>527</v>
      </c>
      <c r="K16" s="380" t="s">
        <v>529</v>
      </c>
      <c r="L16" s="56" t="s">
        <v>530</v>
      </c>
      <c r="M16" s="319"/>
      <c r="N16" s="319"/>
    </row>
    <row r="17" spans="4:14" x14ac:dyDescent="0.25">
      <c r="D17" s="391"/>
      <c r="E17" s="392"/>
      <c r="F17" s="393"/>
      <c r="G17" s="326"/>
      <c r="H17" s="57" t="s">
        <v>526</v>
      </c>
      <c r="I17" s="381"/>
      <c r="J17" s="57" t="s">
        <v>528</v>
      </c>
      <c r="K17" s="381"/>
      <c r="L17" s="58" t="s">
        <v>531</v>
      </c>
      <c r="M17" s="326"/>
      <c r="N17" s="326"/>
    </row>
    <row r="18" spans="4:14" x14ac:dyDescent="0.25">
      <c r="D18" s="343" t="s">
        <v>532</v>
      </c>
      <c r="E18" s="344"/>
      <c r="F18" s="344"/>
      <c r="G18" s="344"/>
      <c r="H18" s="344"/>
      <c r="I18" s="344"/>
      <c r="J18" s="344"/>
      <c r="K18" s="59"/>
      <c r="L18" s="59"/>
      <c r="M18" s="59"/>
      <c r="N18" s="60"/>
    </row>
    <row r="19" spans="4:14" x14ac:dyDescent="0.25">
      <c r="D19" s="358" t="s">
        <v>533</v>
      </c>
      <c r="E19" s="359"/>
      <c r="F19" s="359"/>
      <c r="G19" s="359"/>
      <c r="H19" s="359"/>
      <c r="I19" s="359"/>
      <c r="J19" s="359"/>
      <c r="K19" s="61"/>
      <c r="L19" s="61"/>
      <c r="M19" s="61"/>
      <c r="N19" s="62"/>
    </row>
    <row r="20" spans="4:14" x14ac:dyDescent="0.25">
      <c r="D20" s="63">
        <v>1</v>
      </c>
      <c r="E20" s="333" t="s">
        <v>534</v>
      </c>
      <c r="F20" s="333"/>
      <c r="G20" s="64"/>
      <c r="H20" s="65"/>
      <c r="I20" s="64"/>
      <c r="J20" s="65"/>
      <c r="K20" s="64"/>
      <c r="L20" s="64"/>
      <c r="M20" s="64"/>
      <c r="N20" s="66"/>
    </row>
    <row r="21" spans="4:14" x14ac:dyDescent="0.25">
      <c r="D21" s="346"/>
      <c r="E21" s="354" t="s">
        <v>535</v>
      </c>
      <c r="F21" s="374" t="s">
        <v>536</v>
      </c>
      <c r="G21" s="340" t="s">
        <v>648</v>
      </c>
      <c r="H21" s="9" t="s">
        <v>537</v>
      </c>
      <c r="I21" s="340"/>
      <c r="J21" s="334"/>
      <c r="K21" s="356">
        <v>190234000</v>
      </c>
      <c r="L21" s="340" t="s">
        <v>540</v>
      </c>
      <c r="M21" s="340" t="s">
        <v>541</v>
      </c>
      <c r="N21" s="340"/>
    </row>
    <row r="22" spans="4:14" x14ac:dyDescent="0.25">
      <c r="D22" s="347"/>
      <c r="E22" s="363"/>
      <c r="F22" s="376"/>
      <c r="G22" s="341"/>
      <c r="H22" s="9" t="s">
        <v>538</v>
      </c>
      <c r="I22" s="341"/>
      <c r="J22" s="335"/>
      <c r="K22" s="341"/>
      <c r="L22" s="341"/>
      <c r="M22" s="341"/>
      <c r="N22" s="341"/>
    </row>
    <row r="23" spans="4:14" x14ac:dyDescent="0.25">
      <c r="D23" s="348"/>
      <c r="E23" s="355"/>
      <c r="F23" s="375"/>
      <c r="G23" s="342"/>
      <c r="H23" s="9" t="s">
        <v>539</v>
      </c>
      <c r="I23" s="342"/>
      <c r="J23" s="336"/>
      <c r="K23" s="342"/>
      <c r="L23" s="342"/>
      <c r="M23" s="342"/>
      <c r="N23" s="342"/>
    </row>
    <row r="24" spans="4:14" x14ac:dyDescent="0.25">
      <c r="D24" s="346"/>
      <c r="E24" s="354" t="s">
        <v>542</v>
      </c>
      <c r="F24" s="374" t="s">
        <v>240</v>
      </c>
      <c r="G24" s="340" t="s">
        <v>648</v>
      </c>
      <c r="H24" s="8" t="s">
        <v>543</v>
      </c>
      <c r="I24" s="340"/>
      <c r="J24" s="334"/>
      <c r="K24" s="356">
        <v>201000000</v>
      </c>
      <c r="L24" s="340" t="s">
        <v>540</v>
      </c>
      <c r="M24" s="340" t="s">
        <v>541</v>
      </c>
      <c r="N24" s="340"/>
    </row>
    <row r="25" spans="4:14" x14ac:dyDescent="0.25">
      <c r="D25" s="348"/>
      <c r="E25" s="355"/>
      <c r="F25" s="375"/>
      <c r="G25" s="342"/>
      <c r="H25" s="9" t="s">
        <v>544</v>
      </c>
      <c r="I25" s="342"/>
      <c r="J25" s="336"/>
      <c r="K25" s="357"/>
      <c r="L25" s="342"/>
      <c r="M25" s="342"/>
      <c r="N25" s="342"/>
    </row>
    <row r="26" spans="4:14" x14ac:dyDescent="0.25">
      <c r="D26" s="346"/>
      <c r="E26" s="354" t="s">
        <v>545</v>
      </c>
      <c r="F26" s="374" t="s">
        <v>546</v>
      </c>
      <c r="G26" s="340" t="s">
        <v>648</v>
      </c>
      <c r="H26" s="8" t="s">
        <v>547</v>
      </c>
      <c r="I26" s="340"/>
      <c r="J26" s="334"/>
      <c r="K26" s="356">
        <v>234424479.56</v>
      </c>
      <c r="L26" s="340" t="s">
        <v>540</v>
      </c>
      <c r="M26" s="340" t="s">
        <v>541</v>
      </c>
      <c r="N26" s="340"/>
    </row>
    <row r="27" spans="4:14" x14ac:dyDescent="0.25">
      <c r="D27" s="348"/>
      <c r="E27" s="355"/>
      <c r="F27" s="375"/>
      <c r="G27" s="342"/>
      <c r="H27" s="9" t="s">
        <v>548</v>
      </c>
      <c r="I27" s="342"/>
      <c r="J27" s="336"/>
      <c r="K27" s="357"/>
      <c r="L27" s="342"/>
      <c r="M27" s="342"/>
      <c r="N27" s="342"/>
    </row>
    <row r="28" spans="4:14" x14ac:dyDescent="0.25">
      <c r="D28" s="63">
        <v>2</v>
      </c>
      <c r="E28" s="333" t="s">
        <v>549</v>
      </c>
      <c r="F28" s="333"/>
      <c r="G28" s="67"/>
      <c r="H28" s="67"/>
      <c r="I28" s="67"/>
      <c r="J28" s="68"/>
      <c r="K28" s="67"/>
      <c r="L28" s="67"/>
      <c r="M28" s="69"/>
      <c r="N28" s="70"/>
    </row>
    <row r="29" spans="4:14" x14ac:dyDescent="0.25">
      <c r="D29" s="346"/>
      <c r="E29" s="354" t="s">
        <v>535</v>
      </c>
      <c r="F29" s="374" t="s">
        <v>536</v>
      </c>
      <c r="G29" s="340" t="s">
        <v>648</v>
      </c>
      <c r="H29" s="9" t="s">
        <v>537</v>
      </c>
      <c r="I29" s="340"/>
      <c r="J29" s="334"/>
      <c r="K29" s="377">
        <v>190234000</v>
      </c>
      <c r="L29" s="340" t="s">
        <v>540</v>
      </c>
      <c r="M29" s="340" t="s">
        <v>541</v>
      </c>
      <c r="N29" s="340"/>
    </row>
    <row r="30" spans="4:14" x14ac:dyDescent="0.25">
      <c r="D30" s="347"/>
      <c r="E30" s="363"/>
      <c r="F30" s="376"/>
      <c r="G30" s="341"/>
      <c r="H30" s="9" t="s">
        <v>538</v>
      </c>
      <c r="I30" s="341"/>
      <c r="J30" s="335"/>
      <c r="K30" s="378"/>
      <c r="L30" s="341"/>
      <c r="M30" s="341"/>
      <c r="N30" s="341"/>
    </row>
    <row r="31" spans="4:14" x14ac:dyDescent="0.25">
      <c r="D31" s="348"/>
      <c r="E31" s="355"/>
      <c r="F31" s="375"/>
      <c r="G31" s="342"/>
      <c r="H31" s="9" t="s">
        <v>539</v>
      </c>
      <c r="I31" s="342"/>
      <c r="J31" s="336"/>
      <c r="K31" s="379"/>
      <c r="L31" s="342"/>
      <c r="M31" s="342"/>
      <c r="N31" s="342"/>
    </row>
    <row r="32" spans="4:14" x14ac:dyDescent="0.25">
      <c r="D32" s="346"/>
      <c r="E32" s="354" t="s">
        <v>542</v>
      </c>
      <c r="F32" s="374" t="s">
        <v>240</v>
      </c>
      <c r="G32" s="340" t="s">
        <v>648</v>
      </c>
      <c r="H32" s="8" t="s">
        <v>543</v>
      </c>
      <c r="I32" s="340"/>
      <c r="J32" s="334"/>
      <c r="K32" s="356">
        <v>190234000</v>
      </c>
      <c r="L32" s="340" t="s">
        <v>540</v>
      </c>
      <c r="M32" s="340" t="s">
        <v>541</v>
      </c>
      <c r="N32" s="340"/>
    </row>
    <row r="33" spans="4:14" x14ac:dyDescent="0.25">
      <c r="D33" s="348"/>
      <c r="E33" s="355"/>
      <c r="F33" s="375"/>
      <c r="G33" s="342"/>
      <c r="H33" s="9" t="s">
        <v>544</v>
      </c>
      <c r="I33" s="342"/>
      <c r="J33" s="336"/>
      <c r="K33" s="357"/>
      <c r="L33" s="342"/>
      <c r="M33" s="342"/>
      <c r="N33" s="342"/>
    </row>
    <row r="34" spans="4:14" x14ac:dyDescent="0.25">
      <c r="D34" s="346"/>
      <c r="E34" s="354" t="s">
        <v>545</v>
      </c>
      <c r="F34" s="374" t="s">
        <v>546</v>
      </c>
      <c r="G34" s="340" t="s">
        <v>648</v>
      </c>
      <c r="H34" s="8" t="s">
        <v>547</v>
      </c>
      <c r="I34" s="340"/>
      <c r="J34" s="334"/>
      <c r="K34" s="356">
        <v>234424479.56</v>
      </c>
      <c r="L34" s="340" t="s">
        <v>540</v>
      </c>
      <c r="M34" s="340" t="s">
        <v>541</v>
      </c>
      <c r="N34" s="340"/>
    </row>
    <row r="35" spans="4:14" x14ac:dyDescent="0.25">
      <c r="D35" s="348"/>
      <c r="E35" s="355"/>
      <c r="F35" s="375"/>
      <c r="G35" s="342"/>
      <c r="H35" s="9" t="s">
        <v>548</v>
      </c>
      <c r="I35" s="342"/>
      <c r="J35" s="336"/>
      <c r="K35" s="357"/>
      <c r="L35" s="342"/>
      <c r="M35" s="342"/>
      <c r="N35" s="342"/>
    </row>
    <row r="36" spans="4:14" x14ac:dyDescent="0.25">
      <c r="D36" s="63">
        <v>3</v>
      </c>
      <c r="E36" s="333" t="s">
        <v>550</v>
      </c>
      <c r="F36" s="333"/>
      <c r="G36" s="67"/>
      <c r="H36" s="67"/>
      <c r="I36" s="67"/>
      <c r="J36" s="68"/>
      <c r="K36" s="67"/>
      <c r="L36" s="67"/>
      <c r="M36" s="69"/>
      <c r="N36" s="70"/>
    </row>
    <row r="37" spans="4:14" x14ac:dyDescent="0.25">
      <c r="D37" s="71"/>
      <c r="E37" s="72" t="s">
        <v>535</v>
      </c>
      <c r="F37" s="73" t="s">
        <v>536</v>
      </c>
      <c r="G37" s="13" t="s">
        <v>649</v>
      </c>
      <c r="H37" s="9" t="s">
        <v>537</v>
      </c>
      <c r="I37" s="9"/>
      <c r="J37" s="74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71"/>
      <c r="E38" s="72" t="s">
        <v>542</v>
      </c>
      <c r="F38" s="73" t="s">
        <v>240</v>
      </c>
      <c r="G38" s="14" t="s">
        <v>649</v>
      </c>
      <c r="H38" s="8" t="s">
        <v>552</v>
      </c>
      <c r="I38" s="8"/>
      <c r="J38" s="75"/>
      <c r="K38" s="76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346"/>
      <c r="E39" s="354" t="s">
        <v>545</v>
      </c>
      <c r="F39" s="374" t="s">
        <v>546</v>
      </c>
      <c r="G39" s="340" t="s">
        <v>649</v>
      </c>
      <c r="H39" s="8" t="s">
        <v>547</v>
      </c>
      <c r="I39" s="340"/>
      <c r="J39" s="334"/>
      <c r="K39" s="340">
        <v>0</v>
      </c>
      <c r="L39" s="340" t="s">
        <v>540</v>
      </c>
      <c r="M39" s="340" t="s">
        <v>551</v>
      </c>
      <c r="N39" s="340" t="s">
        <v>650</v>
      </c>
    </row>
    <row r="40" spans="4:14" x14ac:dyDescent="0.25">
      <c r="D40" s="348"/>
      <c r="E40" s="355"/>
      <c r="F40" s="375"/>
      <c r="G40" s="342"/>
      <c r="H40" s="9" t="s">
        <v>548</v>
      </c>
      <c r="I40" s="342"/>
      <c r="J40" s="336"/>
      <c r="K40" s="342"/>
      <c r="L40" s="342"/>
      <c r="M40" s="342"/>
      <c r="N40" s="342"/>
    </row>
    <row r="41" spans="4:14" x14ac:dyDescent="0.25">
      <c r="D41" s="63">
        <v>4</v>
      </c>
      <c r="E41" s="333" t="s">
        <v>553</v>
      </c>
      <c r="F41" s="333"/>
      <c r="G41" s="77"/>
      <c r="H41" s="77"/>
      <c r="I41" s="77"/>
      <c r="J41" s="78"/>
      <c r="K41" s="77"/>
      <c r="L41" s="77"/>
      <c r="M41" s="64"/>
      <c r="N41" s="79"/>
    </row>
    <row r="42" spans="4:14" x14ac:dyDescent="0.25">
      <c r="D42" s="80"/>
      <c r="E42" s="81" t="s">
        <v>535</v>
      </c>
      <c r="F42" s="82" t="s">
        <v>554</v>
      </c>
      <c r="G42" s="64"/>
      <c r="H42" s="64"/>
      <c r="I42" s="64"/>
      <c r="J42" s="65"/>
      <c r="K42" s="64"/>
      <c r="L42" s="64"/>
      <c r="M42" s="64"/>
      <c r="N42" s="66"/>
    </row>
    <row r="43" spans="4:14" x14ac:dyDescent="0.25">
      <c r="D43" s="71"/>
      <c r="E43" s="72"/>
      <c r="F43" s="73" t="s">
        <v>555</v>
      </c>
      <c r="G43" s="13" t="s">
        <v>649</v>
      </c>
      <c r="H43" s="9" t="s">
        <v>556</v>
      </c>
      <c r="I43" s="9"/>
      <c r="J43" s="74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346"/>
      <c r="E44" s="354"/>
      <c r="F44" s="374" t="s">
        <v>558</v>
      </c>
      <c r="G44" s="340" t="s">
        <v>649</v>
      </c>
      <c r="H44" s="8" t="s">
        <v>559</v>
      </c>
      <c r="I44" s="340"/>
      <c r="J44" s="334"/>
      <c r="K44" s="340">
        <v>0</v>
      </c>
      <c r="L44" s="340" t="s">
        <v>540</v>
      </c>
      <c r="M44" s="340" t="s">
        <v>557</v>
      </c>
      <c r="N44" s="340" t="s">
        <v>650</v>
      </c>
    </row>
    <row r="45" spans="4:14" x14ac:dyDescent="0.25">
      <c r="D45" s="348"/>
      <c r="E45" s="355"/>
      <c r="F45" s="375"/>
      <c r="G45" s="342"/>
      <c r="H45" s="9" t="s">
        <v>560</v>
      </c>
      <c r="I45" s="342"/>
      <c r="J45" s="336"/>
      <c r="K45" s="342"/>
      <c r="L45" s="342"/>
      <c r="M45" s="342"/>
      <c r="N45" s="342"/>
    </row>
    <row r="46" spans="4:14" x14ac:dyDescent="0.25">
      <c r="D46" s="360"/>
      <c r="E46" s="354" t="s">
        <v>542</v>
      </c>
      <c r="F46" s="83" t="s">
        <v>561</v>
      </c>
      <c r="G46" s="337"/>
      <c r="H46" s="8" t="s">
        <v>563</v>
      </c>
      <c r="I46" s="337"/>
      <c r="J46" s="334"/>
      <c r="K46" s="340">
        <v>0</v>
      </c>
      <c r="L46" s="340" t="s">
        <v>540</v>
      </c>
      <c r="M46" s="340" t="s">
        <v>557</v>
      </c>
      <c r="N46" s="340" t="s">
        <v>650</v>
      </c>
    </row>
    <row r="47" spans="4:14" x14ac:dyDescent="0.25">
      <c r="D47" s="361"/>
      <c r="E47" s="355"/>
      <c r="F47" s="73" t="s">
        <v>562</v>
      </c>
      <c r="G47" s="339"/>
      <c r="H47" s="9" t="s">
        <v>564</v>
      </c>
      <c r="I47" s="339"/>
      <c r="J47" s="336"/>
      <c r="K47" s="342"/>
      <c r="L47" s="342"/>
      <c r="M47" s="342"/>
      <c r="N47" s="342"/>
    </row>
    <row r="48" spans="4:14" x14ac:dyDescent="0.25">
      <c r="D48" s="360"/>
      <c r="E48" s="354" t="s">
        <v>545</v>
      </c>
      <c r="F48" s="374" t="s">
        <v>565</v>
      </c>
      <c r="G48" s="337"/>
      <c r="H48" s="8" t="s">
        <v>566</v>
      </c>
      <c r="I48" s="337"/>
      <c r="J48" s="334"/>
      <c r="K48" s="340">
        <v>0</v>
      </c>
      <c r="L48" s="340" t="s">
        <v>540</v>
      </c>
      <c r="M48" s="340" t="s">
        <v>557</v>
      </c>
      <c r="N48" s="340" t="s">
        <v>650</v>
      </c>
    </row>
    <row r="49" spans="4:14" x14ac:dyDescent="0.25">
      <c r="D49" s="361"/>
      <c r="E49" s="355"/>
      <c r="F49" s="375"/>
      <c r="G49" s="339"/>
      <c r="H49" s="15" t="s">
        <v>567</v>
      </c>
      <c r="I49" s="339"/>
      <c r="J49" s="336"/>
      <c r="K49" s="342"/>
      <c r="L49" s="342"/>
      <c r="M49" s="342"/>
      <c r="N49" s="342"/>
    </row>
    <row r="50" spans="4:14" x14ac:dyDescent="0.25">
      <c r="D50" s="360"/>
      <c r="E50" s="354" t="s">
        <v>568</v>
      </c>
      <c r="F50" s="84" t="s">
        <v>569</v>
      </c>
      <c r="G50" s="337"/>
      <c r="H50" s="8" t="s">
        <v>563</v>
      </c>
      <c r="I50" s="337"/>
      <c r="J50" s="334"/>
      <c r="K50" s="340">
        <v>0</v>
      </c>
      <c r="L50" s="340" t="s">
        <v>540</v>
      </c>
      <c r="M50" s="340" t="s">
        <v>557</v>
      </c>
      <c r="N50" s="340" t="s">
        <v>650</v>
      </c>
    </row>
    <row r="51" spans="4:14" x14ac:dyDescent="0.25">
      <c r="D51" s="361"/>
      <c r="E51" s="355"/>
      <c r="F51" s="73" t="s">
        <v>570</v>
      </c>
      <c r="G51" s="339"/>
      <c r="H51" s="15" t="s">
        <v>564</v>
      </c>
      <c r="I51" s="339"/>
      <c r="J51" s="336"/>
      <c r="K51" s="342"/>
      <c r="L51" s="342"/>
      <c r="M51" s="342"/>
      <c r="N51" s="342"/>
    </row>
    <row r="52" spans="4:14" x14ac:dyDescent="0.25">
      <c r="D52" s="85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6">
        <v>5</v>
      </c>
      <c r="E53" s="333" t="s">
        <v>571</v>
      </c>
      <c r="F53" s="333"/>
      <c r="G53" s="67"/>
      <c r="H53" s="67"/>
      <c r="I53" s="67"/>
      <c r="J53" s="68"/>
      <c r="K53" s="67"/>
      <c r="L53" s="67"/>
      <c r="M53" s="67"/>
      <c r="N53" s="70"/>
    </row>
    <row r="54" spans="4:14" x14ac:dyDescent="0.25">
      <c r="D54" s="71"/>
      <c r="E54" s="72" t="s">
        <v>535</v>
      </c>
      <c r="F54" s="73" t="s">
        <v>572</v>
      </c>
      <c r="G54" s="13" t="s">
        <v>648</v>
      </c>
      <c r="H54" s="9" t="s">
        <v>573</v>
      </c>
      <c r="I54" s="9"/>
      <c r="J54" s="74"/>
      <c r="K54" s="169">
        <v>173543000</v>
      </c>
      <c r="L54" s="13" t="s">
        <v>540</v>
      </c>
      <c r="M54" s="9" t="s">
        <v>574</v>
      </c>
      <c r="N54" s="9"/>
    </row>
    <row r="55" spans="4:14" x14ac:dyDescent="0.25">
      <c r="D55" s="71"/>
      <c r="E55" s="72" t="s">
        <v>542</v>
      </c>
      <c r="F55" s="73" t="s">
        <v>546</v>
      </c>
      <c r="G55" s="14" t="s">
        <v>648</v>
      </c>
      <c r="H55" s="8" t="s">
        <v>573</v>
      </c>
      <c r="I55" s="8"/>
      <c r="J55" s="75"/>
      <c r="K55" s="170">
        <v>214349908.61000001</v>
      </c>
      <c r="L55" s="14" t="s">
        <v>540</v>
      </c>
      <c r="M55" s="87" t="s">
        <v>575</v>
      </c>
      <c r="N55" s="8"/>
    </row>
    <row r="56" spans="4:14" x14ac:dyDescent="0.25">
      <c r="D56" s="63">
        <v>6</v>
      </c>
      <c r="E56" s="333" t="s">
        <v>576</v>
      </c>
      <c r="F56" s="333"/>
      <c r="G56" s="77"/>
      <c r="H56" s="77"/>
      <c r="I56" s="77"/>
      <c r="J56" s="78"/>
      <c r="K56" s="77"/>
      <c r="L56" s="77"/>
      <c r="M56" s="64"/>
      <c r="N56" s="79"/>
    </row>
    <row r="57" spans="4:14" x14ac:dyDescent="0.25">
      <c r="D57" s="71"/>
      <c r="E57" s="72" t="s">
        <v>535</v>
      </c>
      <c r="F57" s="73" t="s">
        <v>572</v>
      </c>
      <c r="G57" s="13" t="s">
        <v>649</v>
      </c>
      <c r="H57" s="9" t="s">
        <v>544</v>
      </c>
      <c r="I57" s="9"/>
      <c r="J57" s="74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3">
        <v>7</v>
      </c>
      <c r="E58" s="333" t="s">
        <v>578</v>
      </c>
      <c r="F58" s="333"/>
      <c r="G58" s="77"/>
      <c r="H58" s="77"/>
      <c r="I58" s="77"/>
      <c r="J58" s="78"/>
      <c r="K58" s="77"/>
      <c r="L58" s="77"/>
      <c r="M58" s="64"/>
      <c r="N58" s="79"/>
    </row>
    <row r="59" spans="4:14" x14ac:dyDescent="0.25">
      <c r="D59" s="346"/>
      <c r="E59" s="354" t="s">
        <v>535</v>
      </c>
      <c r="F59" s="374" t="s">
        <v>536</v>
      </c>
      <c r="G59" s="340" t="s">
        <v>649</v>
      </c>
      <c r="H59" s="9" t="s">
        <v>579</v>
      </c>
      <c r="I59" s="340"/>
      <c r="J59" s="334"/>
      <c r="K59" s="340">
        <v>0</v>
      </c>
      <c r="L59" s="340" t="s">
        <v>540</v>
      </c>
      <c r="M59" s="340" t="s">
        <v>580</v>
      </c>
      <c r="N59" s="340" t="s">
        <v>650</v>
      </c>
    </row>
    <row r="60" spans="4:14" x14ac:dyDescent="0.25">
      <c r="D60" s="348"/>
      <c r="E60" s="355"/>
      <c r="F60" s="375"/>
      <c r="G60" s="342"/>
      <c r="H60" s="15" t="s">
        <v>358</v>
      </c>
      <c r="I60" s="342"/>
      <c r="J60" s="336"/>
      <c r="K60" s="342"/>
      <c r="L60" s="342"/>
      <c r="M60" s="342"/>
      <c r="N60" s="342"/>
    </row>
    <row r="61" spans="4:14" x14ac:dyDescent="0.25">
      <c r="D61" s="71"/>
      <c r="E61" s="72" t="s">
        <v>542</v>
      </c>
      <c r="F61" s="73" t="s">
        <v>240</v>
      </c>
      <c r="G61" s="13" t="s">
        <v>649</v>
      </c>
      <c r="H61" s="9" t="s">
        <v>556</v>
      </c>
      <c r="I61" s="9"/>
      <c r="J61" s="74"/>
      <c r="K61" s="76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346"/>
      <c r="E62" s="354" t="s">
        <v>545</v>
      </c>
      <c r="F62" s="374" t="s">
        <v>546</v>
      </c>
      <c r="G62" s="340" t="s">
        <v>649</v>
      </c>
      <c r="H62" s="8" t="s">
        <v>559</v>
      </c>
      <c r="I62" s="340"/>
      <c r="J62" s="334"/>
      <c r="K62" s="76">
        <v>0</v>
      </c>
      <c r="L62" s="340" t="s">
        <v>540</v>
      </c>
      <c r="M62" s="340" t="s">
        <v>580</v>
      </c>
      <c r="N62" s="340" t="s">
        <v>650</v>
      </c>
    </row>
    <row r="63" spans="4:14" x14ac:dyDescent="0.25">
      <c r="D63" s="348"/>
      <c r="E63" s="355"/>
      <c r="F63" s="375"/>
      <c r="G63" s="342"/>
      <c r="H63" s="15" t="s">
        <v>560</v>
      </c>
      <c r="I63" s="342"/>
      <c r="J63" s="336"/>
      <c r="K63" s="76"/>
      <c r="L63" s="342"/>
      <c r="M63" s="342"/>
      <c r="N63" s="342"/>
    </row>
    <row r="64" spans="4:14" x14ac:dyDescent="0.25">
      <c r="D64" s="358" t="s">
        <v>581</v>
      </c>
      <c r="E64" s="359"/>
      <c r="F64" s="359"/>
      <c r="G64" s="359"/>
      <c r="H64" s="359"/>
      <c r="I64" s="359"/>
      <c r="J64" s="359"/>
      <c r="K64" s="61"/>
      <c r="L64" s="61"/>
      <c r="M64" s="61"/>
      <c r="N64" s="62"/>
    </row>
    <row r="65" spans="4:14" x14ac:dyDescent="0.25">
      <c r="D65" s="63">
        <v>1</v>
      </c>
      <c r="E65" s="333" t="s">
        <v>582</v>
      </c>
      <c r="F65" s="333"/>
      <c r="G65" s="69"/>
      <c r="H65" s="88"/>
      <c r="I65" s="69"/>
      <c r="J65" s="88"/>
      <c r="K65" s="69"/>
      <c r="L65" s="69"/>
      <c r="M65" s="69"/>
      <c r="N65" s="89"/>
    </row>
    <row r="66" spans="4:14" x14ac:dyDescent="0.25">
      <c r="D66" s="360"/>
      <c r="E66" s="354" t="s">
        <v>535</v>
      </c>
      <c r="F66" s="374" t="s">
        <v>583</v>
      </c>
      <c r="G66" s="340" t="s">
        <v>648</v>
      </c>
      <c r="H66" s="9" t="s">
        <v>584</v>
      </c>
      <c r="I66" s="340"/>
      <c r="J66" s="334"/>
      <c r="K66" s="337"/>
      <c r="L66" s="337"/>
      <c r="M66" s="340" t="s">
        <v>585</v>
      </c>
      <c r="N66" s="340"/>
    </row>
    <row r="67" spans="4:14" x14ac:dyDescent="0.25">
      <c r="D67" s="362"/>
      <c r="E67" s="363"/>
      <c r="F67" s="376"/>
      <c r="G67" s="341"/>
      <c r="H67" s="9" t="s">
        <v>579</v>
      </c>
      <c r="I67" s="341"/>
      <c r="J67" s="335"/>
      <c r="K67" s="338"/>
      <c r="L67" s="338"/>
      <c r="M67" s="341"/>
      <c r="N67" s="341"/>
    </row>
    <row r="68" spans="4:14" x14ac:dyDescent="0.25">
      <c r="D68" s="361"/>
      <c r="E68" s="355"/>
      <c r="F68" s="375"/>
      <c r="G68" s="342"/>
      <c r="H68" s="15" t="s">
        <v>358</v>
      </c>
      <c r="I68" s="342"/>
      <c r="J68" s="336"/>
      <c r="K68" s="339"/>
      <c r="L68" s="339"/>
      <c r="M68" s="342"/>
      <c r="N68" s="342"/>
    </row>
    <row r="69" spans="4:14" x14ac:dyDescent="0.25">
      <c r="D69" s="360"/>
      <c r="E69" s="354" t="s">
        <v>542</v>
      </c>
      <c r="F69" s="374" t="s">
        <v>586</v>
      </c>
      <c r="G69" s="340" t="s">
        <v>648</v>
      </c>
      <c r="H69" s="9" t="s">
        <v>584</v>
      </c>
      <c r="I69" s="340"/>
      <c r="J69" s="334"/>
      <c r="K69" s="337"/>
      <c r="L69" s="337"/>
      <c r="M69" s="340" t="s">
        <v>585</v>
      </c>
      <c r="N69" s="340"/>
    </row>
    <row r="70" spans="4:14" x14ac:dyDescent="0.25">
      <c r="D70" s="362"/>
      <c r="E70" s="363"/>
      <c r="F70" s="376"/>
      <c r="G70" s="341"/>
      <c r="H70" s="9" t="s">
        <v>579</v>
      </c>
      <c r="I70" s="341"/>
      <c r="J70" s="335"/>
      <c r="K70" s="338"/>
      <c r="L70" s="338"/>
      <c r="M70" s="341"/>
      <c r="N70" s="341"/>
    </row>
    <row r="71" spans="4:14" x14ac:dyDescent="0.25">
      <c r="D71" s="361"/>
      <c r="E71" s="355"/>
      <c r="F71" s="375"/>
      <c r="G71" s="342"/>
      <c r="H71" s="15" t="s">
        <v>587</v>
      </c>
      <c r="I71" s="342"/>
      <c r="J71" s="336"/>
      <c r="K71" s="339"/>
      <c r="L71" s="339"/>
      <c r="M71" s="342"/>
      <c r="N71" s="342"/>
    </row>
    <row r="72" spans="4:14" x14ac:dyDescent="0.25">
      <c r="D72" s="360"/>
      <c r="E72" s="354" t="s">
        <v>545</v>
      </c>
      <c r="F72" s="83" t="s">
        <v>588</v>
      </c>
      <c r="G72" s="340" t="s">
        <v>649</v>
      </c>
      <c r="H72" s="9" t="s">
        <v>584</v>
      </c>
      <c r="I72" s="340"/>
      <c r="J72" s="334"/>
      <c r="K72" s="337"/>
      <c r="L72" s="337"/>
      <c r="M72" s="340" t="s">
        <v>585</v>
      </c>
      <c r="N72" s="340" t="s">
        <v>650</v>
      </c>
    </row>
    <row r="73" spans="4:14" x14ac:dyDescent="0.25">
      <c r="D73" s="362"/>
      <c r="E73" s="363"/>
      <c r="F73" s="83" t="s">
        <v>589</v>
      </c>
      <c r="G73" s="341"/>
      <c r="H73" s="9" t="s">
        <v>579</v>
      </c>
      <c r="I73" s="341"/>
      <c r="J73" s="335"/>
      <c r="K73" s="338"/>
      <c r="L73" s="338"/>
      <c r="M73" s="341"/>
      <c r="N73" s="341"/>
    </row>
    <row r="74" spans="4:14" x14ac:dyDescent="0.25">
      <c r="D74" s="361"/>
      <c r="E74" s="355"/>
      <c r="F74" s="90"/>
      <c r="G74" s="342"/>
      <c r="H74" s="15" t="s">
        <v>358</v>
      </c>
      <c r="I74" s="342"/>
      <c r="J74" s="336"/>
      <c r="K74" s="339"/>
      <c r="L74" s="339"/>
      <c r="M74" s="342"/>
      <c r="N74" s="342"/>
    </row>
    <row r="75" spans="4:14" x14ac:dyDescent="0.25">
      <c r="D75" s="360"/>
      <c r="E75" s="354" t="s">
        <v>568</v>
      </c>
      <c r="F75" s="83" t="s">
        <v>590</v>
      </c>
      <c r="G75" s="340" t="s">
        <v>649</v>
      </c>
      <c r="H75" s="9" t="s">
        <v>584</v>
      </c>
      <c r="I75" s="340"/>
      <c r="J75" s="334"/>
      <c r="K75" s="337"/>
      <c r="L75" s="337"/>
      <c r="M75" s="340" t="s">
        <v>585</v>
      </c>
      <c r="N75" s="340" t="s">
        <v>650</v>
      </c>
    </row>
    <row r="76" spans="4:14" x14ac:dyDescent="0.25">
      <c r="D76" s="362"/>
      <c r="E76" s="363"/>
      <c r="F76" s="83" t="s">
        <v>591</v>
      </c>
      <c r="G76" s="341"/>
      <c r="H76" s="9" t="s">
        <v>579</v>
      </c>
      <c r="I76" s="341"/>
      <c r="J76" s="335"/>
      <c r="K76" s="338"/>
      <c r="L76" s="338"/>
      <c r="M76" s="341"/>
      <c r="N76" s="341"/>
    </row>
    <row r="77" spans="4:14" x14ac:dyDescent="0.25">
      <c r="D77" s="361"/>
      <c r="E77" s="355"/>
      <c r="F77" s="90"/>
      <c r="G77" s="342"/>
      <c r="H77" s="15" t="s">
        <v>592</v>
      </c>
      <c r="I77" s="342"/>
      <c r="J77" s="336"/>
      <c r="K77" s="339"/>
      <c r="L77" s="339"/>
      <c r="M77" s="342"/>
      <c r="N77" s="342"/>
    </row>
    <row r="78" spans="4:14" x14ac:dyDescent="0.25">
      <c r="D78" s="360"/>
      <c r="E78" s="354" t="s">
        <v>593</v>
      </c>
      <c r="F78" s="374" t="s">
        <v>594</v>
      </c>
      <c r="G78" s="340" t="s">
        <v>649</v>
      </c>
      <c r="H78" s="9" t="s">
        <v>579</v>
      </c>
      <c r="I78" s="340"/>
      <c r="J78" s="334"/>
      <c r="K78" s="337"/>
      <c r="L78" s="337"/>
      <c r="M78" s="340" t="s">
        <v>585</v>
      </c>
      <c r="N78" s="340" t="s">
        <v>650</v>
      </c>
    </row>
    <row r="79" spans="4:14" x14ac:dyDescent="0.25">
      <c r="D79" s="361"/>
      <c r="E79" s="355"/>
      <c r="F79" s="375"/>
      <c r="G79" s="342"/>
      <c r="H79" s="15" t="s">
        <v>595</v>
      </c>
      <c r="I79" s="342"/>
      <c r="J79" s="336"/>
      <c r="K79" s="339"/>
      <c r="L79" s="339"/>
      <c r="M79" s="342"/>
      <c r="N79" s="342"/>
    </row>
    <row r="80" spans="4:14" x14ac:dyDescent="0.25">
      <c r="D80" s="364">
        <v>2</v>
      </c>
      <c r="E80" s="366" t="s">
        <v>596</v>
      </c>
      <c r="F80" s="366"/>
      <c r="G80" s="368"/>
      <c r="H80" s="370"/>
      <c r="I80" s="368"/>
      <c r="J80" s="370"/>
      <c r="K80" s="368"/>
      <c r="L80" s="368"/>
      <c r="M80" s="368"/>
      <c r="N80" s="372"/>
    </row>
    <row r="81" spans="4:18" x14ac:dyDescent="0.25">
      <c r="D81" s="365"/>
      <c r="E81" s="367" t="s">
        <v>597</v>
      </c>
      <c r="F81" s="367"/>
      <c r="G81" s="369"/>
      <c r="H81" s="371"/>
      <c r="I81" s="369"/>
      <c r="J81" s="371"/>
      <c r="K81" s="369"/>
      <c r="L81" s="369"/>
      <c r="M81" s="369"/>
      <c r="N81" s="373"/>
    </row>
    <row r="82" spans="4:18" x14ac:dyDescent="0.25">
      <c r="D82" s="360"/>
      <c r="E82" s="354" t="s">
        <v>535</v>
      </c>
      <c r="F82" s="83" t="s">
        <v>598</v>
      </c>
      <c r="G82" s="340" t="s">
        <v>649</v>
      </c>
      <c r="H82" s="9" t="s">
        <v>600</v>
      </c>
      <c r="I82" s="340"/>
      <c r="J82" s="334"/>
      <c r="K82" s="337"/>
      <c r="L82" s="337"/>
      <c r="M82" s="340" t="s">
        <v>541</v>
      </c>
      <c r="N82" s="340" t="s">
        <v>650</v>
      </c>
    </row>
    <row r="83" spans="4:18" x14ac:dyDescent="0.25">
      <c r="D83" s="362"/>
      <c r="E83" s="363"/>
      <c r="F83" s="83" t="s">
        <v>599</v>
      </c>
      <c r="G83" s="341"/>
      <c r="H83" s="9" t="s">
        <v>579</v>
      </c>
      <c r="I83" s="341"/>
      <c r="J83" s="335"/>
      <c r="K83" s="338"/>
      <c r="L83" s="338"/>
      <c r="M83" s="341"/>
      <c r="N83" s="341"/>
    </row>
    <row r="84" spans="4:18" x14ac:dyDescent="0.25">
      <c r="D84" s="361"/>
      <c r="E84" s="355"/>
      <c r="F84" s="90"/>
      <c r="G84" s="342"/>
      <c r="H84" s="15" t="s">
        <v>358</v>
      </c>
      <c r="I84" s="342"/>
      <c r="J84" s="336"/>
      <c r="K84" s="339"/>
      <c r="L84" s="339"/>
      <c r="M84" s="342"/>
      <c r="N84" s="342"/>
    </row>
    <row r="85" spans="4:18" x14ac:dyDescent="0.25">
      <c r="D85" s="360"/>
      <c r="E85" s="354" t="s">
        <v>542</v>
      </c>
      <c r="F85" s="83" t="s">
        <v>601</v>
      </c>
      <c r="G85" s="340" t="s">
        <v>649</v>
      </c>
      <c r="H85" s="9" t="s">
        <v>600</v>
      </c>
      <c r="I85" s="340"/>
      <c r="J85" s="334"/>
      <c r="K85" s="337"/>
      <c r="L85" s="337"/>
      <c r="M85" s="340" t="s">
        <v>541</v>
      </c>
      <c r="N85" s="340" t="s">
        <v>650</v>
      </c>
    </row>
    <row r="86" spans="4:18" x14ac:dyDescent="0.25">
      <c r="D86" s="362"/>
      <c r="E86" s="363"/>
      <c r="F86" s="83" t="s">
        <v>602</v>
      </c>
      <c r="G86" s="341"/>
      <c r="H86" s="9" t="s">
        <v>579</v>
      </c>
      <c r="I86" s="341"/>
      <c r="J86" s="335"/>
      <c r="K86" s="338"/>
      <c r="L86" s="338"/>
      <c r="M86" s="341"/>
      <c r="N86" s="341"/>
    </row>
    <row r="87" spans="4:18" x14ac:dyDescent="0.25">
      <c r="D87" s="361"/>
      <c r="E87" s="355"/>
      <c r="F87" s="90"/>
      <c r="G87" s="342"/>
      <c r="H87" s="15" t="s">
        <v>358</v>
      </c>
      <c r="I87" s="342"/>
      <c r="J87" s="336"/>
      <c r="K87" s="339"/>
      <c r="L87" s="339"/>
      <c r="M87" s="342"/>
      <c r="N87" s="342"/>
    </row>
    <row r="88" spans="4:18" x14ac:dyDescent="0.25">
      <c r="D88" s="360"/>
      <c r="E88" s="354" t="s">
        <v>545</v>
      </c>
      <c r="F88" s="83" t="s">
        <v>603</v>
      </c>
      <c r="G88" s="340" t="s">
        <v>649</v>
      </c>
      <c r="H88" s="9" t="s">
        <v>600</v>
      </c>
      <c r="I88" s="340"/>
      <c r="J88" s="334"/>
      <c r="K88" s="337"/>
      <c r="L88" s="337"/>
      <c r="M88" s="340" t="s">
        <v>541</v>
      </c>
      <c r="N88" s="340" t="s">
        <v>650</v>
      </c>
    </row>
    <row r="89" spans="4:18" x14ac:dyDescent="0.25">
      <c r="D89" s="362"/>
      <c r="E89" s="363"/>
      <c r="F89" s="83" t="s">
        <v>604</v>
      </c>
      <c r="G89" s="341"/>
      <c r="H89" s="9" t="s">
        <v>579</v>
      </c>
      <c r="I89" s="341"/>
      <c r="J89" s="335"/>
      <c r="K89" s="338"/>
      <c r="L89" s="338"/>
      <c r="M89" s="341"/>
      <c r="N89" s="341"/>
      <c r="R89">
        <f>237-187</f>
        <v>50</v>
      </c>
    </row>
    <row r="90" spans="4:18" x14ac:dyDescent="0.25">
      <c r="D90" s="361"/>
      <c r="E90" s="355"/>
      <c r="F90" s="90"/>
      <c r="G90" s="342"/>
      <c r="H90" s="15" t="s">
        <v>358</v>
      </c>
      <c r="I90" s="342"/>
      <c r="J90" s="336"/>
      <c r="K90" s="339"/>
      <c r="L90" s="339"/>
      <c r="M90" s="342"/>
      <c r="N90" s="342"/>
    </row>
    <row r="91" spans="4:18" x14ac:dyDescent="0.25">
      <c r="D91" s="360"/>
      <c r="E91" s="354" t="s">
        <v>568</v>
      </c>
      <c r="F91" s="84" t="s">
        <v>605</v>
      </c>
      <c r="G91" s="340" t="s">
        <v>649</v>
      </c>
      <c r="H91" s="340" t="s">
        <v>607</v>
      </c>
      <c r="I91" s="340"/>
      <c r="J91" s="334"/>
      <c r="K91" s="337"/>
      <c r="L91" s="337"/>
      <c r="M91" s="340" t="s">
        <v>541</v>
      </c>
      <c r="N91" s="340" t="s">
        <v>650</v>
      </c>
    </row>
    <row r="92" spans="4:18" x14ac:dyDescent="0.25">
      <c r="D92" s="361"/>
      <c r="E92" s="355"/>
      <c r="F92" s="73" t="s">
        <v>606</v>
      </c>
      <c r="G92" s="342"/>
      <c r="H92" s="342"/>
      <c r="I92" s="342"/>
      <c r="J92" s="336"/>
      <c r="K92" s="339"/>
      <c r="L92" s="339"/>
      <c r="M92" s="342"/>
      <c r="N92" s="342"/>
    </row>
    <row r="93" spans="4:18" x14ac:dyDescent="0.25">
      <c r="D93" s="85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6">
        <v>3</v>
      </c>
      <c r="E95" s="333" t="s">
        <v>608</v>
      </c>
      <c r="F95" s="333"/>
      <c r="G95" s="67"/>
      <c r="H95" s="68"/>
      <c r="I95" s="67"/>
      <c r="J95" s="68"/>
      <c r="K95" s="67"/>
      <c r="L95" s="67"/>
      <c r="M95" s="67"/>
      <c r="N95" s="70"/>
    </row>
    <row r="96" spans="4:18" x14ac:dyDescent="0.25">
      <c r="D96" s="91"/>
      <c r="E96" s="72" t="s">
        <v>535</v>
      </c>
      <c r="F96" s="73" t="s">
        <v>609</v>
      </c>
      <c r="G96" s="92" t="s">
        <v>523</v>
      </c>
      <c r="H96" s="15" t="s">
        <v>610</v>
      </c>
      <c r="I96" s="15"/>
      <c r="J96" s="93"/>
      <c r="K96" s="94"/>
      <c r="L96" s="95"/>
      <c r="M96" s="9" t="s">
        <v>574</v>
      </c>
      <c r="N96" s="9"/>
    </row>
    <row r="97" spans="4:14" x14ac:dyDescent="0.25">
      <c r="D97" s="360"/>
      <c r="E97" s="354" t="s">
        <v>542</v>
      </c>
      <c r="F97" s="83" t="s">
        <v>611</v>
      </c>
      <c r="G97" s="340" t="s">
        <v>648</v>
      </c>
      <c r="H97" s="340" t="s">
        <v>610</v>
      </c>
      <c r="I97" s="340"/>
      <c r="J97" s="334"/>
      <c r="K97" s="337"/>
      <c r="L97" s="337"/>
      <c r="M97" s="340" t="s">
        <v>574</v>
      </c>
      <c r="N97" s="340"/>
    </row>
    <row r="98" spans="4:14" x14ac:dyDescent="0.25">
      <c r="D98" s="361"/>
      <c r="E98" s="355"/>
      <c r="F98" s="73" t="s">
        <v>612</v>
      </c>
      <c r="G98" s="342"/>
      <c r="H98" s="342"/>
      <c r="I98" s="342"/>
      <c r="J98" s="336"/>
      <c r="K98" s="339"/>
      <c r="L98" s="339"/>
      <c r="M98" s="342"/>
      <c r="N98" s="342"/>
    </row>
    <row r="99" spans="4:14" x14ac:dyDescent="0.25">
      <c r="D99" s="4"/>
      <c r="E99" s="96"/>
      <c r="F99" s="96"/>
      <c r="G99" s="96"/>
      <c r="H99" s="96"/>
      <c r="I99" s="96"/>
      <c r="J99" s="96"/>
      <c r="K99" s="96"/>
      <c r="L99" s="96"/>
      <c r="M99" s="96"/>
      <c r="N99" s="5"/>
    </row>
    <row r="100" spans="4:14" x14ac:dyDescent="0.25">
      <c r="D100" s="343" t="s">
        <v>613</v>
      </c>
      <c r="E100" s="344"/>
      <c r="F100" s="344"/>
      <c r="G100" s="344"/>
      <c r="H100" s="344"/>
      <c r="I100" s="344"/>
      <c r="J100" s="344"/>
      <c r="K100" s="59"/>
      <c r="L100" s="59"/>
      <c r="M100" s="59"/>
      <c r="N100" s="60"/>
    </row>
    <row r="101" spans="4:14" x14ac:dyDescent="0.25">
      <c r="D101" s="358" t="s">
        <v>533</v>
      </c>
      <c r="E101" s="359"/>
      <c r="F101" s="359"/>
      <c r="G101" s="359"/>
      <c r="H101" s="359"/>
      <c r="I101" s="359"/>
      <c r="J101" s="359"/>
      <c r="K101" s="61"/>
      <c r="L101" s="61"/>
      <c r="M101" s="61"/>
      <c r="N101" s="62"/>
    </row>
    <row r="102" spans="4:14" x14ac:dyDescent="0.25">
      <c r="D102" s="63">
        <v>1</v>
      </c>
      <c r="E102" s="333" t="s">
        <v>614</v>
      </c>
      <c r="F102" s="333"/>
      <c r="G102" s="69"/>
      <c r="H102" s="88"/>
      <c r="I102" s="69"/>
      <c r="J102" s="88"/>
      <c r="K102" s="69"/>
      <c r="L102" s="69"/>
      <c r="M102" s="69"/>
      <c r="N102" s="89"/>
    </row>
    <row r="103" spans="4:14" x14ac:dyDescent="0.25">
      <c r="D103" s="71"/>
      <c r="E103" s="72" t="s">
        <v>535</v>
      </c>
      <c r="F103" s="73" t="s">
        <v>615</v>
      </c>
      <c r="G103" s="13" t="s">
        <v>648</v>
      </c>
      <c r="H103" s="9" t="s">
        <v>616</v>
      </c>
      <c r="I103" s="9"/>
      <c r="J103" s="74"/>
      <c r="K103" s="169"/>
      <c r="L103" s="13" t="s">
        <v>540</v>
      </c>
      <c r="M103" s="9" t="s">
        <v>617</v>
      </c>
      <c r="N103" s="9"/>
    </row>
    <row r="104" spans="4:14" x14ac:dyDescent="0.25">
      <c r="D104" s="346"/>
      <c r="E104" s="354" t="s">
        <v>542</v>
      </c>
      <c r="F104" s="83" t="s">
        <v>618</v>
      </c>
      <c r="G104" s="340" t="s">
        <v>649</v>
      </c>
      <c r="H104" s="340" t="s">
        <v>620</v>
      </c>
      <c r="I104" s="340"/>
      <c r="J104" s="334"/>
      <c r="K104" s="340">
        <v>0</v>
      </c>
      <c r="L104" s="340" t="s">
        <v>540</v>
      </c>
      <c r="M104" s="340" t="s">
        <v>617</v>
      </c>
      <c r="N104" s="340" t="s">
        <v>650</v>
      </c>
    </row>
    <row r="105" spans="4:14" x14ac:dyDescent="0.25">
      <c r="D105" s="348"/>
      <c r="E105" s="355"/>
      <c r="F105" s="73" t="s">
        <v>619</v>
      </c>
      <c r="G105" s="342"/>
      <c r="H105" s="342"/>
      <c r="I105" s="342"/>
      <c r="J105" s="336"/>
      <c r="K105" s="342"/>
      <c r="L105" s="342"/>
      <c r="M105" s="342"/>
      <c r="N105" s="342"/>
    </row>
    <row r="106" spans="4:14" x14ac:dyDescent="0.25">
      <c r="D106" s="346"/>
      <c r="E106" s="354" t="s">
        <v>545</v>
      </c>
      <c r="F106" s="83" t="s">
        <v>618</v>
      </c>
      <c r="G106" s="340" t="s">
        <v>649</v>
      </c>
      <c r="H106" s="340" t="s">
        <v>620</v>
      </c>
      <c r="I106" s="340"/>
      <c r="J106" s="334"/>
      <c r="K106" s="340">
        <v>0</v>
      </c>
      <c r="L106" s="340" t="s">
        <v>540</v>
      </c>
      <c r="M106" s="340" t="s">
        <v>617</v>
      </c>
      <c r="N106" s="340" t="s">
        <v>650</v>
      </c>
    </row>
    <row r="107" spans="4:14" x14ac:dyDescent="0.25">
      <c r="D107" s="348"/>
      <c r="E107" s="355"/>
      <c r="F107" s="73" t="s">
        <v>621</v>
      </c>
      <c r="G107" s="342"/>
      <c r="H107" s="342"/>
      <c r="I107" s="342"/>
      <c r="J107" s="336"/>
      <c r="K107" s="342"/>
      <c r="L107" s="342"/>
      <c r="M107" s="342"/>
      <c r="N107" s="342"/>
    </row>
    <row r="108" spans="4:14" x14ac:dyDescent="0.25">
      <c r="D108" s="346"/>
      <c r="E108" s="354" t="s">
        <v>568</v>
      </c>
      <c r="F108" s="83" t="s">
        <v>618</v>
      </c>
      <c r="G108" s="340" t="s">
        <v>649</v>
      </c>
      <c r="H108" s="340" t="s">
        <v>620</v>
      </c>
      <c r="I108" s="340"/>
      <c r="J108" s="334"/>
      <c r="K108" s="340">
        <v>0</v>
      </c>
      <c r="L108" s="340" t="s">
        <v>540</v>
      </c>
      <c r="M108" s="340" t="s">
        <v>617</v>
      </c>
      <c r="N108" s="340" t="s">
        <v>650</v>
      </c>
    </row>
    <row r="109" spans="4:14" x14ac:dyDescent="0.25">
      <c r="D109" s="348"/>
      <c r="E109" s="355"/>
      <c r="F109" s="73" t="s">
        <v>622</v>
      </c>
      <c r="G109" s="342"/>
      <c r="H109" s="342"/>
      <c r="I109" s="342"/>
      <c r="J109" s="336"/>
      <c r="K109" s="342"/>
      <c r="L109" s="342"/>
      <c r="M109" s="342"/>
      <c r="N109" s="342"/>
    </row>
    <row r="110" spans="4:14" x14ac:dyDescent="0.25">
      <c r="D110" s="346"/>
      <c r="E110" s="354" t="s">
        <v>593</v>
      </c>
      <c r="F110" s="83" t="s">
        <v>618</v>
      </c>
      <c r="G110" s="340" t="s">
        <v>648</v>
      </c>
      <c r="H110" s="340"/>
      <c r="I110" s="340"/>
      <c r="J110" s="334"/>
      <c r="K110" s="356">
        <f>47989678.53-648605.24</f>
        <v>47341073.289999999</v>
      </c>
      <c r="L110" s="340" t="s">
        <v>540</v>
      </c>
      <c r="M110" s="8" t="s">
        <v>624</v>
      </c>
      <c r="N110" s="340"/>
    </row>
    <row r="111" spans="4:14" x14ac:dyDescent="0.25">
      <c r="D111" s="348"/>
      <c r="E111" s="355"/>
      <c r="F111" s="73" t="s">
        <v>623</v>
      </c>
      <c r="G111" s="342"/>
      <c r="H111" s="342"/>
      <c r="I111" s="342"/>
      <c r="J111" s="336"/>
      <c r="K111" s="357"/>
      <c r="L111" s="342"/>
      <c r="M111" s="15" t="s">
        <v>548</v>
      </c>
      <c r="N111" s="342"/>
    </row>
    <row r="112" spans="4:14" x14ac:dyDescent="0.25">
      <c r="D112" s="358" t="s">
        <v>581</v>
      </c>
      <c r="E112" s="359"/>
      <c r="F112" s="359"/>
      <c r="G112" s="359"/>
      <c r="H112" s="359"/>
      <c r="I112" s="359"/>
      <c r="J112" s="359"/>
      <c r="K112" s="61"/>
      <c r="L112" s="61"/>
      <c r="M112" s="61"/>
      <c r="N112" s="62"/>
    </row>
    <row r="113" spans="4:14" x14ac:dyDescent="0.25">
      <c r="D113" s="346">
        <v>1</v>
      </c>
      <c r="E113" s="349" t="s">
        <v>625</v>
      </c>
      <c r="F113" s="350"/>
      <c r="G113" s="340" t="s">
        <v>649</v>
      </c>
      <c r="H113" s="9" t="s">
        <v>627</v>
      </c>
      <c r="I113" s="340"/>
      <c r="J113" s="334"/>
      <c r="K113" s="337"/>
      <c r="L113" s="337"/>
      <c r="M113" s="340" t="s">
        <v>630</v>
      </c>
      <c r="N113" s="340" t="s">
        <v>650</v>
      </c>
    </row>
    <row r="114" spans="4:14" x14ac:dyDescent="0.25">
      <c r="D114" s="347"/>
      <c r="E114" s="351" t="s">
        <v>626</v>
      </c>
      <c r="F114" s="274"/>
      <c r="G114" s="341"/>
      <c r="H114" s="9" t="s">
        <v>628</v>
      </c>
      <c r="I114" s="341"/>
      <c r="J114" s="335"/>
      <c r="K114" s="338"/>
      <c r="L114" s="338"/>
      <c r="M114" s="341"/>
      <c r="N114" s="341"/>
    </row>
    <row r="115" spans="4:14" x14ac:dyDescent="0.25">
      <c r="D115" s="348"/>
      <c r="E115" s="352"/>
      <c r="F115" s="353"/>
      <c r="G115" s="342"/>
      <c r="H115" s="9" t="s">
        <v>629</v>
      </c>
      <c r="I115" s="342"/>
      <c r="J115" s="336"/>
      <c r="K115" s="339"/>
      <c r="L115" s="339"/>
      <c r="M115" s="342"/>
      <c r="N115" s="342"/>
    </row>
    <row r="116" spans="4:14" x14ac:dyDescent="0.25">
      <c r="D116" s="346">
        <v>2</v>
      </c>
      <c r="E116" s="349" t="s">
        <v>631</v>
      </c>
      <c r="F116" s="350"/>
      <c r="G116" s="340" t="s">
        <v>649</v>
      </c>
      <c r="H116" s="8" t="s">
        <v>627</v>
      </c>
      <c r="I116" s="340"/>
      <c r="J116" s="334"/>
      <c r="K116" s="337"/>
      <c r="L116" s="337"/>
      <c r="M116" s="340" t="s">
        <v>630</v>
      </c>
      <c r="N116" s="340" t="s">
        <v>650</v>
      </c>
    </row>
    <row r="117" spans="4:14" x14ac:dyDescent="0.25">
      <c r="D117" s="347"/>
      <c r="E117" s="351" t="s">
        <v>632</v>
      </c>
      <c r="F117" s="274"/>
      <c r="G117" s="341"/>
      <c r="H117" s="9" t="s">
        <v>628</v>
      </c>
      <c r="I117" s="341"/>
      <c r="J117" s="335"/>
      <c r="K117" s="338"/>
      <c r="L117" s="338"/>
      <c r="M117" s="341"/>
      <c r="N117" s="341"/>
    </row>
    <row r="118" spans="4:14" x14ac:dyDescent="0.25">
      <c r="D118" s="348"/>
      <c r="E118" s="352"/>
      <c r="F118" s="353"/>
      <c r="G118" s="342"/>
      <c r="H118" s="9" t="s">
        <v>629</v>
      </c>
      <c r="I118" s="342"/>
      <c r="J118" s="336"/>
      <c r="K118" s="339"/>
      <c r="L118" s="339"/>
      <c r="M118" s="342"/>
      <c r="N118" s="342"/>
    </row>
    <row r="119" spans="4:14" x14ac:dyDescent="0.25">
      <c r="D119" s="346">
        <v>3</v>
      </c>
      <c r="E119" s="349" t="s">
        <v>633</v>
      </c>
      <c r="F119" s="350"/>
      <c r="G119" s="340" t="s">
        <v>649</v>
      </c>
      <c r="H119" s="8" t="s">
        <v>627</v>
      </c>
      <c r="I119" s="340"/>
      <c r="J119" s="334"/>
      <c r="K119" s="337"/>
      <c r="L119" s="337"/>
      <c r="M119" s="340" t="s">
        <v>635</v>
      </c>
      <c r="N119" s="340" t="s">
        <v>650</v>
      </c>
    </row>
    <row r="120" spans="4:14" x14ac:dyDescent="0.25">
      <c r="D120" s="347"/>
      <c r="E120" s="351" t="s">
        <v>634</v>
      </c>
      <c r="F120" s="274"/>
      <c r="G120" s="341"/>
      <c r="H120" s="9" t="s">
        <v>628</v>
      </c>
      <c r="I120" s="341"/>
      <c r="J120" s="335"/>
      <c r="K120" s="338"/>
      <c r="L120" s="338"/>
      <c r="M120" s="341"/>
      <c r="N120" s="341"/>
    </row>
    <row r="121" spans="4:14" x14ac:dyDescent="0.25">
      <c r="D121" s="348"/>
      <c r="E121" s="352"/>
      <c r="F121" s="353"/>
      <c r="G121" s="342"/>
      <c r="H121" s="15" t="s">
        <v>629</v>
      </c>
      <c r="I121" s="342"/>
      <c r="J121" s="336"/>
      <c r="K121" s="339"/>
      <c r="L121" s="339"/>
      <c r="M121" s="342"/>
      <c r="N121" s="342"/>
    </row>
    <row r="122" spans="4:14" x14ac:dyDescent="0.25">
      <c r="D122" s="343" t="s">
        <v>636</v>
      </c>
      <c r="E122" s="344"/>
      <c r="F122" s="344"/>
      <c r="G122" s="344"/>
      <c r="H122" s="344"/>
      <c r="I122" s="344"/>
      <c r="J122" s="345"/>
      <c r="K122" s="97"/>
      <c r="L122" s="97"/>
      <c r="M122" s="97"/>
      <c r="N122" s="97"/>
    </row>
    <row r="123" spans="4:14" x14ac:dyDescent="0.25">
      <c r="D123" s="330" t="s">
        <v>533</v>
      </c>
      <c r="E123" s="331"/>
      <c r="F123" s="331"/>
      <c r="G123" s="331"/>
      <c r="H123" s="331"/>
      <c r="I123" s="331"/>
      <c r="J123" s="331"/>
      <c r="K123" s="331"/>
      <c r="L123" s="331"/>
      <c r="M123" s="331"/>
      <c r="N123" s="332"/>
    </row>
    <row r="124" spans="4:14" x14ac:dyDescent="0.25">
      <c r="D124" s="86">
        <v>1</v>
      </c>
      <c r="E124" s="333" t="s">
        <v>637</v>
      </c>
      <c r="F124" s="333"/>
      <c r="G124" s="67"/>
      <c r="H124" s="68"/>
      <c r="I124" s="67"/>
      <c r="J124" s="68"/>
      <c r="K124" s="67"/>
      <c r="L124" s="67"/>
      <c r="M124" s="67"/>
      <c r="N124" s="70"/>
    </row>
    <row r="125" spans="4:14" x14ac:dyDescent="0.25">
      <c r="D125" s="98"/>
      <c r="E125" s="99" t="s">
        <v>535</v>
      </c>
      <c r="F125" s="100" t="s">
        <v>638</v>
      </c>
      <c r="G125" s="101" t="s">
        <v>649</v>
      </c>
      <c r="H125" s="102"/>
      <c r="I125" s="101"/>
      <c r="J125" s="103"/>
      <c r="K125" s="101">
        <v>0</v>
      </c>
      <c r="L125" s="101" t="s">
        <v>540</v>
      </c>
      <c r="M125" s="101" t="s">
        <v>639</v>
      </c>
      <c r="N125" s="101" t="s">
        <v>650</v>
      </c>
    </row>
    <row r="126" spans="4:14" x14ac:dyDescent="0.25">
      <c r="D126" s="98"/>
      <c r="E126" s="99" t="s">
        <v>542</v>
      </c>
      <c r="F126" s="100" t="s">
        <v>640</v>
      </c>
      <c r="G126" s="101" t="s">
        <v>649</v>
      </c>
      <c r="H126" s="102"/>
      <c r="I126" s="101"/>
      <c r="J126" s="103"/>
      <c r="K126" s="101">
        <v>0</v>
      </c>
      <c r="L126" s="101" t="s">
        <v>540</v>
      </c>
      <c r="M126" s="101" t="s">
        <v>639</v>
      </c>
      <c r="N126" s="101" t="s">
        <v>650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K52"/>
  <sheetViews>
    <sheetView view="pageBreakPreview" zoomScale="60" zoomScaleNormal="100" workbookViewId="0">
      <selection activeCell="C4" sqref="C4:K52"/>
    </sheetView>
  </sheetViews>
  <sheetFormatPr baseColWidth="10" defaultRowHeight="15" x14ac:dyDescent="0.25"/>
  <cols>
    <col min="1" max="1" width="5.7109375" customWidth="1"/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56" t="s">
        <v>644</v>
      </c>
      <c r="D4" s="256"/>
      <c r="E4" s="256"/>
      <c r="F4" s="256"/>
      <c r="G4" s="256"/>
      <c r="H4" s="256"/>
      <c r="I4" s="256"/>
      <c r="J4" s="256"/>
      <c r="K4" s="256"/>
    </row>
    <row r="5" spans="3:11" ht="13.5" customHeight="1" x14ac:dyDescent="0.25">
      <c r="C5" s="256" t="s">
        <v>120</v>
      </c>
      <c r="D5" s="256"/>
      <c r="E5" s="256"/>
      <c r="F5" s="256"/>
      <c r="G5" s="256"/>
      <c r="H5" s="256"/>
      <c r="I5" s="256"/>
      <c r="J5" s="256"/>
      <c r="K5" s="256"/>
    </row>
    <row r="6" spans="3:11" ht="23.25" customHeight="1" x14ac:dyDescent="0.25">
      <c r="C6" s="263" t="s">
        <v>724</v>
      </c>
      <c r="D6" s="256"/>
      <c r="E6" s="256"/>
      <c r="F6" s="256"/>
      <c r="G6" s="256"/>
      <c r="H6" s="256"/>
      <c r="I6" s="256"/>
      <c r="J6" s="256"/>
      <c r="K6" s="256"/>
    </row>
    <row r="7" spans="3:11" x14ac:dyDescent="0.25">
      <c r="C7" s="256" t="s">
        <v>1</v>
      </c>
      <c r="D7" s="256"/>
      <c r="E7" s="256"/>
      <c r="F7" s="256"/>
      <c r="G7" s="256"/>
      <c r="H7" s="256"/>
      <c r="I7" s="256"/>
      <c r="J7" s="256"/>
      <c r="K7" s="256"/>
    </row>
    <row r="8" spans="3:11" x14ac:dyDescent="0.25">
      <c r="C8" s="256" t="s">
        <v>121</v>
      </c>
      <c r="D8" s="256"/>
      <c r="E8" s="185" t="s">
        <v>123</v>
      </c>
      <c r="F8" s="185" t="s">
        <v>125</v>
      </c>
      <c r="G8" s="185" t="s">
        <v>127</v>
      </c>
      <c r="H8" s="185" t="s">
        <v>129</v>
      </c>
      <c r="I8" s="185" t="s">
        <v>132</v>
      </c>
      <c r="J8" s="185" t="s">
        <v>136</v>
      </c>
      <c r="K8" s="185" t="s">
        <v>136</v>
      </c>
    </row>
    <row r="9" spans="3:11" x14ac:dyDescent="0.25">
      <c r="C9" s="256" t="s">
        <v>122</v>
      </c>
      <c r="D9" s="256"/>
      <c r="E9" s="185" t="s">
        <v>124</v>
      </c>
      <c r="F9" s="185" t="s">
        <v>126</v>
      </c>
      <c r="G9" s="185" t="s">
        <v>128</v>
      </c>
      <c r="H9" s="185" t="s">
        <v>130</v>
      </c>
      <c r="I9" s="185" t="s">
        <v>133</v>
      </c>
      <c r="J9" s="185" t="s">
        <v>137</v>
      </c>
      <c r="K9" s="185" t="s">
        <v>139</v>
      </c>
    </row>
    <row r="10" spans="3:11" x14ac:dyDescent="0.25">
      <c r="C10" s="264"/>
      <c r="D10" s="264"/>
      <c r="E10" s="185" t="s">
        <v>651</v>
      </c>
      <c r="F10" s="186"/>
      <c r="G10" s="186"/>
      <c r="H10" s="185" t="s">
        <v>131</v>
      </c>
      <c r="I10" s="185" t="s">
        <v>134</v>
      </c>
      <c r="J10" s="185" t="s">
        <v>138</v>
      </c>
      <c r="K10" s="185" t="s">
        <v>140</v>
      </c>
    </row>
    <row r="11" spans="3:11" x14ac:dyDescent="0.25">
      <c r="C11" s="264"/>
      <c r="D11" s="264"/>
      <c r="E11" s="194" t="s">
        <v>725</v>
      </c>
      <c r="F11" s="186"/>
      <c r="G11" s="186"/>
      <c r="H11" s="186"/>
      <c r="I11" s="185" t="s">
        <v>135</v>
      </c>
      <c r="J11" s="186"/>
      <c r="K11" s="185" t="s">
        <v>141</v>
      </c>
    </row>
    <row r="12" spans="3:11" ht="10.5" customHeight="1" x14ac:dyDescent="0.25">
      <c r="C12" s="264"/>
      <c r="D12" s="264"/>
      <c r="E12" s="186"/>
      <c r="F12" s="186"/>
      <c r="G12" s="186"/>
      <c r="H12" s="186"/>
      <c r="I12" s="186"/>
      <c r="J12" s="186"/>
      <c r="K12" s="185" t="s">
        <v>142</v>
      </c>
    </row>
    <row r="13" spans="3:11" x14ac:dyDescent="0.25">
      <c r="C13" s="257"/>
      <c r="D13" s="255"/>
      <c r="E13" s="184"/>
      <c r="F13" s="184"/>
      <c r="G13" s="184"/>
      <c r="H13" s="184"/>
      <c r="I13" s="184"/>
      <c r="J13" s="184"/>
      <c r="K13" s="184"/>
    </row>
    <row r="14" spans="3:11" x14ac:dyDescent="0.25">
      <c r="C14" s="261" t="s">
        <v>143</v>
      </c>
      <c r="D14" s="262"/>
      <c r="E14" s="122">
        <f>+E15+E19</f>
        <v>0</v>
      </c>
      <c r="F14" s="122">
        <f t="shared" ref="F14:K14" si="0">+F15+F19</f>
        <v>0</v>
      </c>
      <c r="G14" s="122">
        <f t="shared" si="0"/>
        <v>0</v>
      </c>
      <c r="H14" s="122">
        <f t="shared" si="0"/>
        <v>0</v>
      </c>
      <c r="I14" s="122">
        <f t="shared" si="0"/>
        <v>0</v>
      </c>
      <c r="J14" s="122">
        <f t="shared" si="0"/>
        <v>0</v>
      </c>
      <c r="K14" s="122">
        <f t="shared" si="0"/>
        <v>0</v>
      </c>
    </row>
    <row r="15" spans="3:11" x14ac:dyDescent="0.25">
      <c r="C15" s="261" t="s">
        <v>144</v>
      </c>
      <c r="D15" s="262"/>
      <c r="E15" s="122">
        <f>+E16+E17+E18</f>
        <v>0</v>
      </c>
      <c r="F15" s="122">
        <f t="shared" ref="F15:K15" si="1">+F16+F17+F18</f>
        <v>0</v>
      </c>
      <c r="G15" s="122">
        <f t="shared" si="1"/>
        <v>0</v>
      </c>
      <c r="H15" s="122">
        <f t="shared" si="1"/>
        <v>0</v>
      </c>
      <c r="I15" s="122">
        <f t="shared" si="1"/>
        <v>0</v>
      </c>
      <c r="J15" s="122">
        <f t="shared" si="1"/>
        <v>0</v>
      </c>
      <c r="K15" s="122">
        <f t="shared" si="1"/>
        <v>0</v>
      </c>
    </row>
    <row r="16" spans="3:11" ht="24" x14ac:dyDescent="0.25">
      <c r="C16" s="4"/>
      <c r="D16" s="5" t="s">
        <v>145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3:11" x14ac:dyDescent="0.25">
      <c r="C17" s="4"/>
      <c r="D17" s="5" t="s">
        <v>146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3:11" ht="24" x14ac:dyDescent="0.25">
      <c r="C18" s="4"/>
      <c r="D18" s="5" t="s">
        <v>147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</row>
    <row r="19" spans="3:11" x14ac:dyDescent="0.25">
      <c r="C19" s="261" t="s">
        <v>148</v>
      </c>
      <c r="D19" s="262"/>
      <c r="E19" s="122">
        <f>SUM(E16:E18)</f>
        <v>0</v>
      </c>
      <c r="F19" s="122">
        <f t="shared" ref="F19:K19" si="2">SUM(F16:F18)</f>
        <v>0</v>
      </c>
      <c r="G19" s="122">
        <f t="shared" si="2"/>
        <v>0</v>
      </c>
      <c r="H19" s="122">
        <f t="shared" si="2"/>
        <v>0</v>
      </c>
      <c r="I19" s="122">
        <f t="shared" si="2"/>
        <v>0</v>
      </c>
      <c r="J19" s="122">
        <f t="shared" si="2"/>
        <v>0</v>
      </c>
      <c r="K19" s="122">
        <f t="shared" si="2"/>
        <v>0</v>
      </c>
    </row>
    <row r="20" spans="3:11" ht="24" x14ac:dyDescent="0.25">
      <c r="C20" s="4"/>
      <c r="D20" s="5" t="s">
        <v>149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</row>
    <row r="21" spans="3:11" x14ac:dyDescent="0.25">
      <c r="C21" s="4"/>
      <c r="D21" s="5" t="s">
        <v>150</v>
      </c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</row>
    <row r="22" spans="3:11" ht="24" x14ac:dyDescent="0.25">
      <c r="C22" s="4"/>
      <c r="D22" s="5" t="s">
        <v>151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</row>
    <row r="23" spans="3:11" x14ac:dyDescent="0.25">
      <c r="C23" s="261" t="s">
        <v>152</v>
      </c>
      <c r="D23" s="262"/>
      <c r="E23" s="192">
        <f>+'FORMATO 1'!J60</f>
        <v>85244429.050000012</v>
      </c>
      <c r="F23" s="192"/>
      <c r="G23" s="192"/>
      <c r="H23" s="192"/>
      <c r="I23" s="192">
        <f>'FORMATO 1'!I60</f>
        <v>73077023.530000001</v>
      </c>
      <c r="J23" s="192"/>
      <c r="K23" s="192"/>
    </row>
    <row r="24" spans="3:11" x14ac:dyDescent="0.25">
      <c r="C24" s="4"/>
      <c r="D24" s="5"/>
      <c r="E24" s="123"/>
      <c r="F24" s="123"/>
      <c r="G24" s="123"/>
      <c r="H24" s="123"/>
      <c r="I24" s="123"/>
      <c r="J24" s="123"/>
      <c r="K24" s="123"/>
    </row>
    <row r="25" spans="3:11" ht="29.25" customHeight="1" x14ac:dyDescent="0.25">
      <c r="C25" s="261" t="s">
        <v>153</v>
      </c>
      <c r="D25" s="262"/>
      <c r="E25" s="122">
        <f>+E14+E23</f>
        <v>85244429.050000012</v>
      </c>
      <c r="F25" s="122">
        <f t="shared" ref="F25:K25" si="3">+F14+F23</f>
        <v>0</v>
      </c>
      <c r="G25" s="122">
        <f t="shared" si="3"/>
        <v>0</v>
      </c>
      <c r="H25" s="122">
        <f t="shared" si="3"/>
        <v>0</v>
      </c>
      <c r="I25" s="122">
        <f t="shared" si="3"/>
        <v>73077023.530000001</v>
      </c>
      <c r="J25" s="122">
        <f t="shared" si="3"/>
        <v>0</v>
      </c>
      <c r="K25" s="122">
        <f t="shared" si="3"/>
        <v>0</v>
      </c>
    </row>
    <row r="26" spans="3:11" x14ac:dyDescent="0.25">
      <c r="C26" s="257"/>
      <c r="D26" s="255"/>
      <c r="E26" s="123"/>
      <c r="F26" s="123"/>
      <c r="G26" s="123"/>
      <c r="H26" s="123"/>
      <c r="I26" s="123"/>
      <c r="J26" s="123"/>
      <c r="K26" s="123"/>
    </row>
    <row r="27" spans="3:11" ht="16.5" customHeight="1" x14ac:dyDescent="0.25">
      <c r="C27" s="261" t="s">
        <v>641</v>
      </c>
      <c r="D27" s="262"/>
      <c r="E27" s="123"/>
      <c r="F27" s="123"/>
      <c r="G27" s="123"/>
      <c r="H27" s="123"/>
      <c r="I27" s="123"/>
      <c r="J27" s="123"/>
      <c r="K27" s="123"/>
    </row>
    <row r="28" spans="3:11" x14ac:dyDescent="0.25">
      <c r="C28" s="257" t="s">
        <v>154</v>
      </c>
      <c r="D28" s="255"/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</row>
    <row r="29" spans="3:11" x14ac:dyDescent="0.25">
      <c r="C29" s="257" t="s">
        <v>155</v>
      </c>
      <c r="D29" s="255"/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</row>
    <row r="30" spans="3:11" x14ac:dyDescent="0.25">
      <c r="C30" s="257" t="s">
        <v>156</v>
      </c>
      <c r="D30" s="255"/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</row>
    <row r="31" spans="3:11" x14ac:dyDescent="0.25">
      <c r="C31" s="257"/>
      <c r="D31" s="255"/>
      <c r="E31" s="123"/>
      <c r="F31" s="123"/>
      <c r="G31" s="123"/>
      <c r="H31" s="123"/>
      <c r="I31" s="123"/>
      <c r="J31" s="123"/>
      <c r="K31" s="123"/>
    </row>
    <row r="32" spans="3:11" ht="25.5" customHeight="1" x14ac:dyDescent="0.25">
      <c r="C32" s="261" t="s">
        <v>157</v>
      </c>
      <c r="D32" s="262"/>
      <c r="E32" s="123"/>
      <c r="F32" s="123"/>
      <c r="G32" s="123"/>
      <c r="H32" s="123"/>
      <c r="I32" s="123"/>
      <c r="J32" s="123"/>
      <c r="K32" s="123"/>
    </row>
    <row r="33" spans="3:11" x14ac:dyDescent="0.25">
      <c r="C33" s="257" t="s">
        <v>158</v>
      </c>
      <c r="D33" s="255"/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</row>
    <row r="34" spans="3:11" x14ac:dyDescent="0.25">
      <c r="C34" s="257" t="s">
        <v>159</v>
      </c>
      <c r="D34" s="255"/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</row>
    <row r="35" spans="3:11" x14ac:dyDescent="0.25">
      <c r="C35" s="257" t="s">
        <v>160</v>
      </c>
      <c r="D35" s="255"/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</row>
    <row r="36" spans="3:11" x14ac:dyDescent="0.25">
      <c r="C36" s="258"/>
      <c r="D36" s="259"/>
      <c r="E36" s="124"/>
      <c r="F36" s="124"/>
      <c r="G36" s="124"/>
      <c r="H36" s="124"/>
      <c r="I36" s="124"/>
      <c r="J36" s="124"/>
      <c r="K36" s="124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60" t="s">
        <v>642</v>
      </c>
      <c r="D38" s="260"/>
      <c r="E38" s="260"/>
      <c r="F38" s="260"/>
      <c r="G38" s="260"/>
      <c r="H38" s="260"/>
      <c r="I38" s="260"/>
      <c r="J38" s="260"/>
      <c r="K38" s="260"/>
    </row>
    <row r="39" spans="3:11" ht="30.75" customHeight="1" x14ac:dyDescent="0.25">
      <c r="C39" s="260" t="s">
        <v>643</v>
      </c>
      <c r="D39" s="260"/>
      <c r="E39" s="260"/>
      <c r="F39" s="260"/>
      <c r="G39" s="260"/>
      <c r="H39" s="260"/>
      <c r="I39" s="260"/>
      <c r="J39" s="260"/>
      <c r="K39" s="260"/>
    </row>
    <row r="41" spans="3:11" x14ac:dyDescent="0.25">
      <c r="C41" s="256" t="s">
        <v>644</v>
      </c>
      <c r="D41" s="256"/>
      <c r="E41" s="256"/>
      <c r="F41" s="256"/>
      <c r="G41" s="256"/>
      <c r="H41" s="256"/>
      <c r="I41" s="256"/>
    </row>
    <row r="42" spans="3:11" x14ac:dyDescent="0.25">
      <c r="C42" s="256" t="s">
        <v>120</v>
      </c>
      <c r="D42" s="256"/>
      <c r="E42" s="256"/>
      <c r="F42" s="256"/>
      <c r="G42" s="256"/>
      <c r="H42" s="256"/>
      <c r="I42" s="256"/>
    </row>
    <row r="43" spans="3:11" x14ac:dyDescent="0.25">
      <c r="C43" s="263" t="s">
        <v>720</v>
      </c>
      <c r="D43" s="256"/>
      <c r="E43" s="256"/>
      <c r="F43" s="256"/>
      <c r="G43" s="256"/>
      <c r="H43" s="256"/>
      <c r="I43" s="256"/>
    </row>
    <row r="44" spans="3:11" x14ac:dyDescent="0.25">
      <c r="C44" s="256" t="s">
        <v>1</v>
      </c>
      <c r="D44" s="256"/>
      <c r="E44" s="256"/>
      <c r="F44" s="256"/>
      <c r="G44" s="256"/>
      <c r="H44" s="256"/>
      <c r="I44" s="256"/>
    </row>
    <row r="45" spans="3:11" x14ac:dyDescent="0.25">
      <c r="C45" s="187" t="s">
        <v>161</v>
      </c>
      <c r="D45" s="187"/>
      <c r="E45" s="185" t="s">
        <v>162</v>
      </c>
      <c r="F45" s="185" t="s">
        <v>164</v>
      </c>
      <c r="G45" s="185" t="s">
        <v>167</v>
      </c>
      <c r="H45" s="185" t="s">
        <v>139</v>
      </c>
      <c r="I45" s="185" t="s">
        <v>171</v>
      </c>
    </row>
    <row r="46" spans="3:11" x14ac:dyDescent="0.25">
      <c r="C46" s="187"/>
      <c r="D46" s="187"/>
      <c r="E46" s="185" t="s">
        <v>163</v>
      </c>
      <c r="F46" s="185" t="s">
        <v>165</v>
      </c>
      <c r="G46" s="185" t="s">
        <v>168</v>
      </c>
      <c r="H46" s="185" t="s">
        <v>169</v>
      </c>
      <c r="I46" s="185" t="s">
        <v>172</v>
      </c>
    </row>
    <row r="47" spans="3:11" x14ac:dyDescent="0.25">
      <c r="C47" s="187"/>
      <c r="D47" s="187"/>
      <c r="E47" s="186"/>
      <c r="F47" s="185" t="s">
        <v>166</v>
      </c>
      <c r="G47" s="186"/>
      <c r="H47" s="185" t="s">
        <v>170</v>
      </c>
      <c r="I47" s="186"/>
    </row>
    <row r="48" spans="3:11" x14ac:dyDescent="0.25">
      <c r="C48" s="251" t="s">
        <v>173</v>
      </c>
      <c r="D48" s="252"/>
      <c r="E48" s="255"/>
      <c r="F48" s="184"/>
      <c r="G48" s="184"/>
      <c r="H48" s="184"/>
      <c r="I48" s="184"/>
    </row>
    <row r="49" spans="3:9" x14ac:dyDescent="0.25">
      <c r="C49" s="251"/>
      <c r="D49" s="252"/>
      <c r="E49" s="255"/>
      <c r="F49" s="136"/>
      <c r="G49" s="136"/>
      <c r="H49" s="136"/>
      <c r="I49" s="136"/>
    </row>
    <row r="50" spans="3:9" x14ac:dyDescent="0.25">
      <c r="C50" s="251" t="s">
        <v>174</v>
      </c>
      <c r="D50" s="252"/>
      <c r="E50" s="165">
        <v>0</v>
      </c>
      <c r="F50" s="137">
        <v>0</v>
      </c>
      <c r="G50" s="137">
        <v>0</v>
      </c>
      <c r="H50" s="137">
        <v>0</v>
      </c>
      <c r="I50" s="137">
        <v>0</v>
      </c>
    </row>
    <row r="51" spans="3:9" x14ac:dyDescent="0.25">
      <c r="C51" s="251" t="s">
        <v>175</v>
      </c>
      <c r="D51" s="252"/>
      <c r="E51" s="165">
        <v>0</v>
      </c>
      <c r="F51" s="137">
        <v>0</v>
      </c>
      <c r="G51" s="137">
        <v>0</v>
      </c>
      <c r="H51" s="137">
        <v>0</v>
      </c>
      <c r="I51" s="137">
        <v>0</v>
      </c>
    </row>
    <row r="52" spans="3:9" x14ac:dyDescent="0.25">
      <c r="C52" s="253" t="s">
        <v>176</v>
      </c>
      <c r="D52" s="254"/>
      <c r="E52" s="166">
        <v>0</v>
      </c>
      <c r="F52" s="125">
        <v>0</v>
      </c>
      <c r="G52" s="125">
        <v>0</v>
      </c>
      <c r="H52" s="125">
        <v>0</v>
      </c>
      <c r="I52" s="125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" workbookViewId="0">
      <selection activeCell="C5" sqref="C5:M32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65" t="s">
        <v>644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3:13" x14ac:dyDescent="0.25">
      <c r="C6" s="266" t="s">
        <v>177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</row>
    <row r="7" spans="3:13" x14ac:dyDescent="0.25">
      <c r="C7" s="263" t="s">
        <v>726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</row>
    <row r="8" spans="3:13" x14ac:dyDescent="0.25">
      <c r="C8" s="265" t="s">
        <v>1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</row>
    <row r="9" spans="3:13" x14ac:dyDescent="0.25">
      <c r="C9" s="185" t="s">
        <v>178</v>
      </c>
      <c r="D9" s="185" t="s">
        <v>180</v>
      </c>
      <c r="E9" s="185" t="s">
        <v>182</v>
      </c>
      <c r="F9" s="185" t="s">
        <v>182</v>
      </c>
      <c r="G9" s="185" t="s">
        <v>188</v>
      </c>
      <c r="H9" s="185" t="s">
        <v>164</v>
      </c>
      <c r="I9" s="185" t="s">
        <v>192</v>
      </c>
      <c r="J9" s="185" t="s">
        <v>192</v>
      </c>
      <c r="K9" s="185" t="s">
        <v>200</v>
      </c>
      <c r="L9" s="185" t="s">
        <v>201</v>
      </c>
      <c r="M9" s="185" t="s">
        <v>204</v>
      </c>
    </row>
    <row r="10" spans="3:13" x14ac:dyDescent="0.25">
      <c r="C10" s="185" t="s">
        <v>179</v>
      </c>
      <c r="D10" s="185" t="s">
        <v>181</v>
      </c>
      <c r="E10" s="185" t="s">
        <v>183</v>
      </c>
      <c r="F10" s="185" t="s">
        <v>186</v>
      </c>
      <c r="G10" s="185" t="s">
        <v>189</v>
      </c>
      <c r="H10" s="185" t="s">
        <v>191</v>
      </c>
      <c r="I10" s="185" t="s">
        <v>193</v>
      </c>
      <c r="J10" s="185" t="s">
        <v>193</v>
      </c>
      <c r="K10" s="210" t="s">
        <v>705</v>
      </c>
      <c r="L10" s="185" t="s">
        <v>202</v>
      </c>
      <c r="M10" s="185" t="s">
        <v>205</v>
      </c>
    </row>
    <row r="11" spans="3:13" x14ac:dyDescent="0.25">
      <c r="C11" s="186"/>
      <c r="D11" s="186"/>
      <c r="E11" s="185" t="s">
        <v>184</v>
      </c>
      <c r="F11" s="185" t="s">
        <v>187</v>
      </c>
      <c r="G11" s="185" t="s">
        <v>190</v>
      </c>
      <c r="H11" s="186"/>
      <c r="I11" s="185" t="s">
        <v>194</v>
      </c>
      <c r="J11" s="185" t="s">
        <v>194</v>
      </c>
      <c r="K11" s="210" t="s">
        <v>727</v>
      </c>
      <c r="L11" s="185" t="s">
        <v>203</v>
      </c>
      <c r="M11" s="210" t="s">
        <v>704</v>
      </c>
    </row>
    <row r="12" spans="3:13" x14ac:dyDescent="0.25">
      <c r="C12" s="186"/>
      <c r="D12" s="186"/>
      <c r="E12" s="185" t="s">
        <v>185</v>
      </c>
      <c r="F12" s="186"/>
      <c r="G12" s="186"/>
      <c r="H12" s="186"/>
      <c r="I12" s="185" t="s">
        <v>195</v>
      </c>
      <c r="J12" s="185" t="s">
        <v>195</v>
      </c>
      <c r="K12" s="186"/>
      <c r="L12" s="210" t="s">
        <v>707</v>
      </c>
      <c r="M12" s="210" t="s">
        <v>706</v>
      </c>
    </row>
    <row r="13" spans="3:13" x14ac:dyDescent="0.25">
      <c r="C13" s="186"/>
      <c r="D13" s="186"/>
      <c r="E13" s="186"/>
      <c r="F13" s="186"/>
      <c r="G13" s="186"/>
      <c r="H13" s="186"/>
      <c r="I13" s="185" t="s">
        <v>196</v>
      </c>
      <c r="J13" s="185" t="s">
        <v>197</v>
      </c>
      <c r="K13" s="186"/>
      <c r="L13" s="210" t="s">
        <v>728</v>
      </c>
      <c r="M13" s="210" t="s">
        <v>729</v>
      </c>
    </row>
    <row r="14" spans="3:13" x14ac:dyDescent="0.25">
      <c r="C14" s="186"/>
      <c r="D14" s="186"/>
      <c r="E14" s="186"/>
      <c r="F14" s="186"/>
      <c r="G14" s="186"/>
      <c r="H14" s="186"/>
      <c r="I14" s="186"/>
      <c r="J14" s="185" t="s">
        <v>198</v>
      </c>
      <c r="K14" s="186"/>
      <c r="L14" s="186"/>
      <c r="M14" s="186"/>
    </row>
    <row r="15" spans="3:13" x14ac:dyDescent="0.25">
      <c r="C15" s="186"/>
      <c r="D15" s="186"/>
      <c r="E15" s="186"/>
      <c r="F15" s="186"/>
      <c r="G15" s="186"/>
      <c r="H15" s="186"/>
      <c r="I15" s="186"/>
      <c r="J15" s="185" t="s">
        <v>199</v>
      </c>
      <c r="K15" s="186"/>
      <c r="L15" s="186"/>
      <c r="M15" s="186"/>
    </row>
    <row r="16" spans="3:13" x14ac:dyDescent="0.25"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</row>
    <row r="17" spans="3:13" x14ac:dyDescent="0.25">
      <c r="C17" s="17" t="s">
        <v>206</v>
      </c>
      <c r="D17" s="267"/>
      <c r="E17" s="267"/>
      <c r="F17" s="267"/>
      <c r="G17" s="267">
        <f t="shared" ref="G17:M17" si="0">+G19+G20+G21+G22</f>
        <v>0</v>
      </c>
      <c r="H17" s="267"/>
      <c r="I17" s="267">
        <f t="shared" si="0"/>
        <v>0</v>
      </c>
      <c r="J17" s="267">
        <f t="shared" si="0"/>
        <v>0</v>
      </c>
      <c r="K17" s="267">
        <f t="shared" si="0"/>
        <v>0</v>
      </c>
      <c r="L17" s="267">
        <f t="shared" si="0"/>
        <v>0</v>
      </c>
      <c r="M17" s="267">
        <f t="shared" si="0"/>
        <v>0</v>
      </c>
    </row>
    <row r="18" spans="3:13" x14ac:dyDescent="0.25">
      <c r="C18" s="17" t="s">
        <v>207</v>
      </c>
      <c r="D18" s="267"/>
      <c r="E18" s="267"/>
      <c r="F18" s="267"/>
      <c r="G18" s="267"/>
      <c r="H18" s="267"/>
      <c r="I18" s="267"/>
      <c r="J18" s="267"/>
      <c r="K18" s="267"/>
      <c r="L18" s="267"/>
      <c r="M18" s="267"/>
    </row>
    <row r="19" spans="3:13" x14ac:dyDescent="0.25">
      <c r="C19" s="18" t="s">
        <v>208</v>
      </c>
      <c r="D19" s="122"/>
      <c r="E19" s="122"/>
      <c r="F19" s="122"/>
      <c r="G19" s="122">
        <v>0</v>
      </c>
      <c r="H19" s="122"/>
      <c r="I19" s="122">
        <v>0</v>
      </c>
      <c r="J19" s="122">
        <v>0</v>
      </c>
      <c r="K19" s="122">
        <v>0</v>
      </c>
      <c r="L19" s="122">
        <v>0</v>
      </c>
      <c r="M19" s="122">
        <v>0</v>
      </c>
    </row>
    <row r="20" spans="3:13" x14ac:dyDescent="0.25">
      <c r="C20" s="18" t="s">
        <v>209</v>
      </c>
      <c r="D20" s="122"/>
      <c r="E20" s="122"/>
      <c r="F20" s="122"/>
      <c r="G20" s="122">
        <v>0</v>
      </c>
      <c r="H20" s="122"/>
      <c r="I20" s="122">
        <v>0</v>
      </c>
      <c r="J20" s="122">
        <v>0</v>
      </c>
      <c r="K20" s="122">
        <v>0</v>
      </c>
      <c r="L20" s="122">
        <v>0</v>
      </c>
      <c r="M20" s="122">
        <v>0</v>
      </c>
    </row>
    <row r="21" spans="3:13" x14ac:dyDescent="0.25">
      <c r="C21" s="18" t="s">
        <v>210</v>
      </c>
      <c r="D21" s="122"/>
      <c r="E21" s="122"/>
      <c r="F21" s="122"/>
      <c r="G21" s="122">
        <v>0</v>
      </c>
      <c r="H21" s="122"/>
      <c r="I21" s="122">
        <v>0</v>
      </c>
      <c r="J21" s="122">
        <v>0</v>
      </c>
      <c r="K21" s="122">
        <v>0</v>
      </c>
      <c r="L21" s="122">
        <v>0</v>
      </c>
      <c r="M21" s="122">
        <v>0</v>
      </c>
    </row>
    <row r="22" spans="3:13" x14ac:dyDescent="0.25">
      <c r="C22" s="18" t="s">
        <v>211</v>
      </c>
      <c r="D22" s="122"/>
      <c r="E22" s="122"/>
      <c r="F22" s="122"/>
      <c r="G22" s="122">
        <v>0</v>
      </c>
      <c r="H22" s="122"/>
      <c r="I22" s="122">
        <v>0</v>
      </c>
      <c r="J22" s="122">
        <v>0</v>
      </c>
      <c r="K22" s="122">
        <v>0</v>
      </c>
      <c r="L22" s="122">
        <v>0</v>
      </c>
      <c r="M22" s="122">
        <v>0</v>
      </c>
    </row>
    <row r="23" spans="3:13" x14ac:dyDescent="0.25">
      <c r="C23" s="7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3:13" x14ac:dyDescent="0.25">
      <c r="C24" s="17" t="s">
        <v>212</v>
      </c>
      <c r="D24" s="122"/>
      <c r="E24" s="122"/>
      <c r="F24" s="122"/>
      <c r="G24" s="122">
        <f t="shared" ref="G24:M24" si="1">+G25+G26+G27+G28</f>
        <v>0</v>
      </c>
      <c r="H24" s="122"/>
      <c r="I24" s="122">
        <f t="shared" si="1"/>
        <v>0</v>
      </c>
      <c r="J24" s="122">
        <f t="shared" si="1"/>
        <v>0</v>
      </c>
      <c r="K24" s="122">
        <f t="shared" si="1"/>
        <v>0</v>
      </c>
      <c r="L24" s="122">
        <f t="shared" si="1"/>
        <v>0</v>
      </c>
      <c r="M24" s="122">
        <f t="shared" si="1"/>
        <v>0</v>
      </c>
    </row>
    <row r="25" spans="3:13" x14ac:dyDescent="0.25">
      <c r="C25" s="18" t="s">
        <v>213</v>
      </c>
      <c r="D25" s="122"/>
      <c r="E25" s="122"/>
      <c r="F25" s="122"/>
      <c r="G25" s="122">
        <v>0</v>
      </c>
      <c r="H25" s="122"/>
      <c r="I25" s="122">
        <v>0</v>
      </c>
      <c r="J25" s="122">
        <v>0</v>
      </c>
      <c r="K25" s="122">
        <v>0</v>
      </c>
      <c r="L25" s="122">
        <v>0</v>
      </c>
      <c r="M25" s="122">
        <v>0</v>
      </c>
    </row>
    <row r="26" spans="3:13" x14ac:dyDescent="0.25">
      <c r="C26" s="18" t="s">
        <v>214</v>
      </c>
      <c r="D26" s="122"/>
      <c r="E26" s="122"/>
      <c r="F26" s="122"/>
      <c r="G26" s="122">
        <v>0</v>
      </c>
      <c r="H26" s="122"/>
      <c r="I26" s="122">
        <v>0</v>
      </c>
      <c r="J26" s="122">
        <v>0</v>
      </c>
      <c r="K26" s="122">
        <v>0</v>
      </c>
      <c r="L26" s="122">
        <v>0</v>
      </c>
      <c r="M26" s="122">
        <v>0</v>
      </c>
    </row>
    <row r="27" spans="3:13" x14ac:dyDescent="0.25">
      <c r="C27" s="18" t="s">
        <v>215</v>
      </c>
      <c r="D27" s="122"/>
      <c r="E27" s="122"/>
      <c r="F27" s="122"/>
      <c r="G27" s="122">
        <v>0</v>
      </c>
      <c r="H27" s="122"/>
      <c r="I27" s="122">
        <v>0</v>
      </c>
      <c r="J27" s="122">
        <v>0</v>
      </c>
      <c r="K27" s="122">
        <v>0</v>
      </c>
      <c r="L27" s="122">
        <v>0</v>
      </c>
      <c r="M27" s="122">
        <v>0</v>
      </c>
    </row>
    <row r="28" spans="3:13" x14ac:dyDescent="0.25">
      <c r="C28" s="18" t="s">
        <v>216</v>
      </c>
      <c r="D28" s="122"/>
      <c r="E28" s="122"/>
      <c r="F28" s="122"/>
      <c r="G28" s="122">
        <v>0</v>
      </c>
      <c r="H28" s="122"/>
      <c r="I28" s="122">
        <v>0</v>
      </c>
      <c r="J28" s="122">
        <v>0</v>
      </c>
      <c r="K28" s="122">
        <v>0</v>
      </c>
      <c r="L28" s="122">
        <v>0</v>
      </c>
      <c r="M28" s="122">
        <v>0</v>
      </c>
    </row>
    <row r="29" spans="3:13" x14ac:dyDescent="0.25">
      <c r="C29" s="7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3:13" x14ac:dyDescent="0.25">
      <c r="C30" s="17" t="s">
        <v>217</v>
      </c>
      <c r="D30" s="122"/>
      <c r="E30" s="122"/>
      <c r="F30" s="122"/>
      <c r="G30" s="122">
        <f t="shared" ref="G30:M30" si="2">+G17+G24</f>
        <v>0</v>
      </c>
      <c r="H30" s="122"/>
      <c r="I30" s="122">
        <f t="shared" si="2"/>
        <v>0</v>
      </c>
      <c r="J30" s="122">
        <f t="shared" si="2"/>
        <v>0</v>
      </c>
      <c r="K30" s="122">
        <f t="shared" si="2"/>
        <v>0</v>
      </c>
      <c r="L30" s="122">
        <f t="shared" si="2"/>
        <v>0</v>
      </c>
      <c r="M30" s="122">
        <f t="shared" si="2"/>
        <v>0</v>
      </c>
    </row>
    <row r="31" spans="3:13" x14ac:dyDescent="0.25">
      <c r="C31" s="17" t="s">
        <v>218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/>
  <pageMargins left="0.51181102362204722" right="1.1023622047244095" top="1.7322834645669292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146"/>
  <sheetViews>
    <sheetView view="pageBreakPreview" zoomScale="60" zoomScaleNormal="100" workbookViewId="0">
      <selection activeCell="C5" sqref="C5:G93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76" t="s">
        <v>647</v>
      </c>
      <c r="D4" s="276"/>
      <c r="E4" s="276"/>
      <c r="F4" s="276"/>
      <c r="G4" s="276"/>
    </row>
    <row r="5" spans="3:7" x14ac:dyDescent="0.25">
      <c r="C5" s="278" t="s">
        <v>644</v>
      </c>
      <c r="D5" s="279"/>
      <c r="E5" s="279"/>
      <c r="F5" s="279"/>
      <c r="G5" s="280"/>
    </row>
    <row r="6" spans="3:7" x14ac:dyDescent="0.25">
      <c r="C6" s="281" t="s">
        <v>219</v>
      </c>
      <c r="D6" s="256"/>
      <c r="E6" s="256"/>
      <c r="F6" s="256"/>
      <c r="G6" s="282"/>
    </row>
    <row r="7" spans="3:7" x14ac:dyDescent="0.25">
      <c r="C7" s="283" t="s">
        <v>730</v>
      </c>
      <c r="D7" s="256"/>
      <c r="E7" s="256"/>
      <c r="F7" s="256"/>
      <c r="G7" s="282"/>
    </row>
    <row r="8" spans="3:7" x14ac:dyDescent="0.25">
      <c r="C8" s="284" t="s">
        <v>1</v>
      </c>
      <c r="D8" s="285"/>
      <c r="E8" s="285"/>
      <c r="F8" s="285"/>
      <c r="G8" s="286"/>
    </row>
    <row r="9" spans="3:7" x14ac:dyDescent="0.25">
      <c r="C9" s="188"/>
      <c r="D9" s="188"/>
      <c r="E9" s="188"/>
      <c r="F9" s="188"/>
      <c r="G9" s="188"/>
    </row>
    <row r="10" spans="3:7" x14ac:dyDescent="0.25">
      <c r="C10" s="270" t="s">
        <v>2</v>
      </c>
      <c r="D10" s="270"/>
      <c r="E10" s="185" t="s">
        <v>220</v>
      </c>
      <c r="F10" s="256" t="s">
        <v>222</v>
      </c>
      <c r="G10" s="185" t="s">
        <v>223</v>
      </c>
    </row>
    <row r="11" spans="3:7" x14ac:dyDescent="0.25">
      <c r="C11" s="273"/>
      <c r="D11" s="273"/>
      <c r="E11" s="189" t="s">
        <v>221</v>
      </c>
      <c r="F11" s="265"/>
      <c r="G11" s="189" t="s">
        <v>224</v>
      </c>
    </row>
    <row r="12" spans="3:7" x14ac:dyDescent="0.25">
      <c r="C12" s="180"/>
      <c r="D12" s="22"/>
      <c r="E12" s="23"/>
      <c r="F12" s="23"/>
      <c r="G12" s="23"/>
    </row>
    <row r="13" spans="3:7" x14ac:dyDescent="0.25">
      <c r="C13" s="19"/>
      <c r="D13" s="20" t="s">
        <v>225</v>
      </c>
      <c r="E13" s="221">
        <f>+E14+E15+E16</f>
        <v>396352872</v>
      </c>
      <c r="F13" s="230">
        <f t="shared" ref="F13:G13" si="0">+F14+F15+F16</f>
        <v>95246085.109999999</v>
      </c>
      <c r="G13" s="230">
        <f t="shared" si="0"/>
        <v>95246085.109999999</v>
      </c>
    </row>
    <row r="14" spans="3:7" x14ac:dyDescent="0.25">
      <c r="C14" s="19"/>
      <c r="D14" s="21" t="s">
        <v>226</v>
      </c>
      <c r="E14" s="221">
        <v>396352872</v>
      </c>
      <c r="F14" s="221">
        <v>95246085.109999999</v>
      </c>
      <c r="G14" s="221">
        <v>95246085.109999999</v>
      </c>
    </row>
    <row r="15" spans="3:7" x14ac:dyDescent="0.25">
      <c r="C15" s="19"/>
      <c r="D15" s="21" t="s">
        <v>227</v>
      </c>
      <c r="E15" s="221">
        <v>0</v>
      </c>
      <c r="F15" s="221">
        <v>0</v>
      </c>
      <c r="G15" s="221">
        <v>0</v>
      </c>
    </row>
    <row r="16" spans="3:7" x14ac:dyDescent="0.25">
      <c r="C16" s="19"/>
      <c r="D16" s="21" t="s">
        <v>228</v>
      </c>
      <c r="E16" s="221">
        <v>0</v>
      </c>
      <c r="F16" s="221">
        <v>0</v>
      </c>
      <c r="G16" s="221">
        <v>0</v>
      </c>
    </row>
    <row r="17" spans="3:7" x14ac:dyDescent="0.25">
      <c r="C17" s="19"/>
      <c r="D17" s="22"/>
      <c r="E17" s="221"/>
      <c r="F17" s="221"/>
      <c r="G17" s="221"/>
    </row>
    <row r="18" spans="3:7" x14ac:dyDescent="0.25">
      <c r="C18" s="19"/>
      <c r="D18" s="20" t="s">
        <v>229</v>
      </c>
      <c r="E18" s="221">
        <f>+E19+E20</f>
        <v>417575128.67000002</v>
      </c>
      <c r="F18" s="230">
        <f t="shared" ref="F18:G18" si="1">+F19+F20</f>
        <v>82411721.579999998</v>
      </c>
      <c r="G18" s="230">
        <f t="shared" si="1"/>
        <v>76150353.099999994</v>
      </c>
    </row>
    <row r="19" spans="3:7" x14ac:dyDescent="0.25">
      <c r="C19" s="19"/>
      <c r="D19" s="21" t="s">
        <v>230</v>
      </c>
      <c r="E19" s="221">
        <v>417575128.67000002</v>
      </c>
      <c r="F19" s="221">
        <v>82411721.579999998</v>
      </c>
      <c r="G19" s="221">
        <v>76150353.099999994</v>
      </c>
    </row>
    <row r="20" spans="3:7" x14ac:dyDescent="0.25">
      <c r="C20" s="19"/>
      <c r="D20" s="21" t="s">
        <v>231</v>
      </c>
      <c r="E20" s="221">
        <v>0</v>
      </c>
      <c r="F20" s="221">
        <v>0</v>
      </c>
      <c r="G20" s="221">
        <v>0</v>
      </c>
    </row>
    <row r="21" spans="3:7" x14ac:dyDescent="0.25">
      <c r="C21" s="19"/>
      <c r="D21" s="22"/>
      <c r="E21" s="221"/>
      <c r="F21" s="221"/>
      <c r="G21" s="221"/>
    </row>
    <row r="22" spans="3:7" x14ac:dyDescent="0.25">
      <c r="C22" s="19"/>
      <c r="D22" s="20" t="s">
        <v>232</v>
      </c>
      <c r="E22" s="221">
        <f>+E23</f>
        <v>0</v>
      </c>
      <c r="F22" s="221">
        <f>+F23</f>
        <v>1118049.79</v>
      </c>
      <c r="G22" s="221">
        <f>+G23</f>
        <v>1118049.79</v>
      </c>
    </row>
    <row r="23" spans="3:7" x14ac:dyDescent="0.25">
      <c r="C23" s="19"/>
      <c r="D23" s="21" t="s">
        <v>233</v>
      </c>
      <c r="E23" s="221">
        <v>0</v>
      </c>
      <c r="F23" s="221">
        <v>1118049.79</v>
      </c>
      <c r="G23" s="221">
        <v>1118049.79</v>
      </c>
    </row>
    <row r="24" spans="3:7" x14ac:dyDescent="0.25">
      <c r="C24" s="268"/>
      <c r="D24" s="21" t="s">
        <v>234</v>
      </c>
      <c r="E24" s="221">
        <v>0</v>
      </c>
      <c r="F24" s="221">
        <v>0</v>
      </c>
      <c r="G24" s="221">
        <v>0</v>
      </c>
    </row>
    <row r="25" spans="3:7" x14ac:dyDescent="0.25">
      <c r="C25" s="268"/>
      <c r="D25" s="21" t="s">
        <v>235</v>
      </c>
      <c r="E25" s="221"/>
      <c r="F25" s="221"/>
      <c r="G25" s="221"/>
    </row>
    <row r="26" spans="3:7" x14ac:dyDescent="0.25">
      <c r="C26" s="19"/>
      <c r="D26" s="22"/>
      <c r="E26" s="221"/>
      <c r="F26" s="221"/>
      <c r="G26" s="221"/>
    </row>
    <row r="27" spans="3:7" x14ac:dyDescent="0.25">
      <c r="C27" s="268"/>
      <c r="D27" s="20" t="s">
        <v>645</v>
      </c>
      <c r="E27" s="221">
        <v>0</v>
      </c>
      <c r="F27" s="221">
        <f t="shared" ref="F27:G27" si="2">F13-F18+F22</f>
        <v>13952413.32</v>
      </c>
      <c r="G27" s="221">
        <f t="shared" si="2"/>
        <v>20213781.800000004</v>
      </c>
    </row>
    <row r="28" spans="3:7" x14ac:dyDescent="0.25">
      <c r="C28" s="268"/>
      <c r="D28" s="20" t="s">
        <v>236</v>
      </c>
      <c r="E28" s="221">
        <v>0</v>
      </c>
      <c r="F28" s="221">
        <f>+F27-F16</f>
        <v>13952413.32</v>
      </c>
      <c r="G28" s="221">
        <f t="shared" ref="G28" si="3">+G27-G16</f>
        <v>20213781.800000004</v>
      </c>
    </row>
    <row r="29" spans="3:7" x14ac:dyDescent="0.25">
      <c r="C29" s="268"/>
      <c r="D29" s="22"/>
      <c r="E29" s="221"/>
      <c r="F29" s="221"/>
      <c r="G29" s="221"/>
    </row>
    <row r="30" spans="3:7" x14ac:dyDescent="0.25">
      <c r="C30" s="268"/>
      <c r="D30" s="20" t="s">
        <v>237</v>
      </c>
      <c r="E30" s="221"/>
      <c r="F30" s="221"/>
      <c r="G30" s="221"/>
    </row>
    <row r="31" spans="3:7" x14ac:dyDescent="0.25">
      <c r="C31" s="268"/>
      <c r="D31" s="20" t="s">
        <v>238</v>
      </c>
      <c r="E31" s="221">
        <v>-21222256.670000002</v>
      </c>
      <c r="F31" s="221">
        <f t="shared" ref="F31" si="4">F28-F22</f>
        <v>12834363.530000001</v>
      </c>
      <c r="G31" s="221">
        <f>G27-G22</f>
        <v>19095732.010000005</v>
      </c>
    </row>
    <row r="32" spans="3:7" x14ac:dyDescent="0.25">
      <c r="C32" s="24"/>
      <c r="D32" s="25"/>
      <c r="E32" s="126"/>
      <c r="F32" s="126"/>
      <c r="G32" s="126"/>
    </row>
    <row r="33" spans="3:7" x14ac:dyDescent="0.25">
      <c r="C33" s="277"/>
      <c r="D33" s="277"/>
      <c r="E33" s="277"/>
      <c r="F33" s="277"/>
      <c r="G33" s="277"/>
    </row>
    <row r="34" spans="3:7" x14ac:dyDescent="0.25">
      <c r="C34" s="273" t="s">
        <v>239</v>
      </c>
      <c r="D34" s="273"/>
      <c r="E34" s="189" t="s">
        <v>240</v>
      </c>
      <c r="F34" s="189" t="s">
        <v>222</v>
      </c>
      <c r="G34" s="189" t="s">
        <v>224</v>
      </c>
    </row>
    <row r="35" spans="3:7" x14ac:dyDescent="0.25">
      <c r="C35" s="180"/>
      <c r="D35" s="22"/>
      <c r="E35" s="23"/>
      <c r="F35" s="23"/>
      <c r="G35" s="26"/>
    </row>
    <row r="36" spans="3:7" x14ac:dyDescent="0.25">
      <c r="C36" s="268"/>
      <c r="D36" s="20" t="s">
        <v>241</v>
      </c>
      <c r="E36" s="221">
        <f>+E37+E38</f>
        <v>0</v>
      </c>
      <c r="F36" s="221">
        <f t="shared" ref="F36:G36" si="5">+F37+F38</f>
        <v>0</v>
      </c>
      <c r="G36" s="221">
        <f t="shared" si="5"/>
        <v>0</v>
      </c>
    </row>
    <row r="37" spans="3:7" x14ac:dyDescent="0.25">
      <c r="C37" s="268"/>
      <c r="D37" s="21" t="s">
        <v>242</v>
      </c>
      <c r="E37" s="221">
        <v>0</v>
      </c>
      <c r="F37" s="221">
        <v>0</v>
      </c>
      <c r="G37" s="221">
        <v>0</v>
      </c>
    </row>
    <row r="38" spans="3:7" x14ac:dyDescent="0.25">
      <c r="C38" s="268"/>
      <c r="D38" s="21" t="s">
        <v>243</v>
      </c>
      <c r="E38" s="221">
        <v>0</v>
      </c>
      <c r="F38" s="221">
        <v>0</v>
      </c>
      <c r="G38" s="221">
        <v>0</v>
      </c>
    </row>
    <row r="39" spans="3:7" x14ac:dyDescent="0.25">
      <c r="C39" s="19"/>
      <c r="D39" s="22"/>
      <c r="E39" s="221"/>
      <c r="F39" s="221"/>
      <c r="G39" s="221"/>
    </row>
    <row r="40" spans="3:7" x14ac:dyDescent="0.25">
      <c r="C40" s="19"/>
      <c r="D40" s="20" t="s">
        <v>244</v>
      </c>
      <c r="E40" s="221">
        <f>+E31+E36</f>
        <v>-21222256.670000002</v>
      </c>
      <c r="F40" s="221">
        <f t="shared" ref="F40:G40" si="6">+F31+F36</f>
        <v>12834363.530000001</v>
      </c>
      <c r="G40" s="221">
        <f t="shared" si="6"/>
        <v>19095732.010000005</v>
      </c>
    </row>
    <row r="41" spans="3:7" x14ac:dyDescent="0.25">
      <c r="C41" s="24"/>
      <c r="D41" s="25"/>
      <c r="E41" s="112"/>
      <c r="F41" s="112"/>
      <c r="G41" s="112"/>
    </row>
    <row r="43" spans="3:7" x14ac:dyDescent="0.25">
      <c r="C43" s="270" t="s">
        <v>239</v>
      </c>
      <c r="D43" s="270"/>
      <c r="E43" s="185" t="s">
        <v>220</v>
      </c>
      <c r="F43" s="256" t="s">
        <v>222</v>
      </c>
      <c r="G43" s="185" t="s">
        <v>223</v>
      </c>
    </row>
    <row r="44" spans="3:7" x14ac:dyDescent="0.25">
      <c r="C44" s="273"/>
      <c r="D44" s="273"/>
      <c r="E44" s="189" t="s">
        <v>240</v>
      </c>
      <c r="F44" s="265"/>
      <c r="G44" s="189" t="s">
        <v>224</v>
      </c>
    </row>
    <row r="45" spans="3:7" x14ac:dyDescent="0.25">
      <c r="C45" s="180"/>
      <c r="D45" s="22"/>
      <c r="E45" s="181"/>
      <c r="F45" s="181"/>
      <c r="G45" s="181"/>
    </row>
    <row r="46" spans="3:7" x14ac:dyDescent="0.25">
      <c r="C46" s="138"/>
      <c r="D46" s="140" t="s">
        <v>245</v>
      </c>
      <c r="E46" s="221">
        <f>+E47+E48</f>
        <v>0</v>
      </c>
      <c r="F46" s="221">
        <f t="shared" ref="F46:G46" si="7">+F47+F48</f>
        <v>0</v>
      </c>
      <c r="G46" s="221">
        <f t="shared" si="7"/>
        <v>0</v>
      </c>
    </row>
    <row r="47" spans="3:7" x14ac:dyDescent="0.25">
      <c r="C47" s="268"/>
      <c r="D47" s="21" t="s">
        <v>246</v>
      </c>
      <c r="E47" s="221">
        <v>0</v>
      </c>
      <c r="F47" s="221">
        <v>0</v>
      </c>
      <c r="G47" s="221">
        <v>0</v>
      </c>
    </row>
    <row r="48" spans="3:7" x14ac:dyDescent="0.25">
      <c r="C48" s="268"/>
      <c r="D48" s="21" t="s">
        <v>247</v>
      </c>
      <c r="E48" s="221">
        <v>0</v>
      </c>
      <c r="F48" s="221">
        <v>0</v>
      </c>
      <c r="G48" s="221">
        <v>0</v>
      </c>
    </row>
    <row r="49" spans="1:7" x14ac:dyDescent="0.25">
      <c r="C49" s="268"/>
      <c r="D49" s="21" t="s">
        <v>248</v>
      </c>
      <c r="E49" s="221"/>
      <c r="F49" s="221"/>
      <c r="G49" s="221"/>
    </row>
    <row r="50" spans="1:7" x14ac:dyDescent="0.25">
      <c r="C50" s="268"/>
      <c r="D50" s="140" t="s">
        <v>249</v>
      </c>
      <c r="E50" s="221">
        <f>+E51+E52</f>
        <v>0</v>
      </c>
      <c r="F50" s="221">
        <f t="shared" ref="F50:G50" si="8">+F51+F52</f>
        <v>0</v>
      </c>
      <c r="G50" s="221">
        <f t="shared" si="8"/>
        <v>0</v>
      </c>
    </row>
    <row r="51" spans="1:7" x14ac:dyDescent="0.25">
      <c r="C51" s="268"/>
      <c r="D51" s="21" t="s">
        <v>250</v>
      </c>
      <c r="E51" s="221">
        <v>0</v>
      </c>
      <c r="F51" s="221">
        <v>0</v>
      </c>
      <c r="G51" s="221">
        <v>0</v>
      </c>
    </row>
    <row r="52" spans="1:7" x14ac:dyDescent="0.25">
      <c r="C52" s="268"/>
      <c r="D52" s="21" t="s">
        <v>251</v>
      </c>
      <c r="E52" s="221">
        <v>0</v>
      </c>
      <c r="F52" s="221">
        <v>0</v>
      </c>
      <c r="G52" s="221">
        <v>0</v>
      </c>
    </row>
    <row r="53" spans="1:7" x14ac:dyDescent="0.25">
      <c r="C53" s="138"/>
      <c r="D53" s="22"/>
      <c r="E53" s="221"/>
      <c r="F53" s="221"/>
      <c r="G53" s="221"/>
    </row>
    <row r="54" spans="1:7" x14ac:dyDescent="0.25">
      <c r="C54" s="268"/>
      <c r="D54" s="274" t="s">
        <v>252</v>
      </c>
      <c r="E54" s="221">
        <f>+E46-E50</f>
        <v>0</v>
      </c>
      <c r="F54" s="221">
        <f t="shared" ref="F54:G54" si="9">+F46-F50</f>
        <v>0</v>
      </c>
      <c r="G54" s="221">
        <f t="shared" si="9"/>
        <v>0</v>
      </c>
    </row>
    <row r="55" spans="1:7" x14ac:dyDescent="0.25">
      <c r="C55" s="269"/>
      <c r="D55" s="275"/>
      <c r="E55" s="28"/>
      <c r="F55" s="28"/>
      <c r="G55" s="28"/>
    </row>
    <row r="57" spans="1:7" x14ac:dyDescent="0.25">
      <c r="C57" s="270" t="s">
        <v>239</v>
      </c>
      <c r="D57" s="270"/>
      <c r="E57" s="185" t="s">
        <v>220</v>
      </c>
      <c r="F57" s="256" t="s">
        <v>222</v>
      </c>
      <c r="G57" s="185" t="s">
        <v>223</v>
      </c>
    </row>
    <row r="58" spans="1:7" x14ac:dyDescent="0.25">
      <c r="C58" s="273"/>
      <c r="D58" s="273"/>
      <c r="E58" s="189" t="s">
        <v>240</v>
      </c>
      <c r="F58" s="265"/>
      <c r="G58" s="189" t="s">
        <v>224</v>
      </c>
    </row>
    <row r="59" spans="1:7" x14ac:dyDescent="0.25">
      <c r="C59" s="268"/>
      <c r="D59" s="271"/>
      <c r="E59" s="23"/>
      <c r="F59" s="23"/>
      <c r="G59" s="23"/>
    </row>
    <row r="60" spans="1:7" x14ac:dyDescent="0.25">
      <c r="A60">
        <v>1</v>
      </c>
      <c r="C60" s="268"/>
      <c r="D60" s="272" t="s">
        <v>226</v>
      </c>
      <c r="E60" s="230">
        <f>+E13</f>
        <v>396352872</v>
      </c>
      <c r="F60" s="230">
        <f>F14</f>
        <v>95246085.109999999</v>
      </c>
      <c r="G60" s="230">
        <f>G14</f>
        <v>95246085.109999999</v>
      </c>
    </row>
    <row r="61" spans="1:7" x14ac:dyDescent="0.25">
      <c r="C61" s="268"/>
      <c r="D61" s="272"/>
      <c r="E61" s="221"/>
      <c r="F61" s="221"/>
      <c r="G61" s="221"/>
    </row>
    <row r="62" spans="1:7" x14ac:dyDescent="0.25">
      <c r="C62" s="268"/>
      <c r="D62" s="135" t="s">
        <v>253</v>
      </c>
      <c r="E62" s="221">
        <f>+E63+E64</f>
        <v>0</v>
      </c>
      <c r="F62" s="221">
        <f t="shared" ref="F62:G62" si="10">+F63+F64</f>
        <v>0</v>
      </c>
      <c r="G62" s="221">
        <f t="shared" si="10"/>
        <v>0</v>
      </c>
    </row>
    <row r="63" spans="1:7" x14ac:dyDescent="0.25">
      <c r="C63" s="268"/>
      <c r="D63" s="21" t="s">
        <v>254</v>
      </c>
      <c r="E63" s="221">
        <f>E47</f>
        <v>0</v>
      </c>
      <c r="F63" s="221">
        <f t="shared" ref="F63:G63" si="11">F47</f>
        <v>0</v>
      </c>
      <c r="G63" s="221">
        <f t="shared" si="11"/>
        <v>0</v>
      </c>
    </row>
    <row r="64" spans="1:7" x14ac:dyDescent="0.25">
      <c r="C64" s="268"/>
      <c r="D64" s="21" t="s">
        <v>250</v>
      </c>
      <c r="E64" s="221">
        <f>E51</f>
        <v>0</v>
      </c>
      <c r="F64" s="221">
        <f t="shared" ref="F64:G64" si="12">F51</f>
        <v>0</v>
      </c>
      <c r="G64" s="221">
        <f t="shared" si="12"/>
        <v>0</v>
      </c>
    </row>
    <row r="65" spans="3:9" x14ac:dyDescent="0.25">
      <c r="C65" s="268"/>
      <c r="D65" s="29"/>
      <c r="E65" s="221"/>
      <c r="F65" s="221"/>
      <c r="G65" s="221"/>
    </row>
    <row r="66" spans="3:9" x14ac:dyDescent="0.25">
      <c r="C66" s="138"/>
      <c r="D66" s="139" t="s">
        <v>230</v>
      </c>
      <c r="E66" s="226">
        <f>+'FORMATO 6A'!E11</f>
        <v>417575128.67000002</v>
      </c>
      <c r="F66" s="226">
        <v>82411721.579999998</v>
      </c>
      <c r="G66" s="226">
        <v>76150353.099999994</v>
      </c>
    </row>
    <row r="67" spans="3:9" x14ac:dyDescent="0.25">
      <c r="C67" s="138"/>
      <c r="D67" s="29"/>
      <c r="E67" s="221"/>
      <c r="F67" s="221"/>
      <c r="G67" s="221"/>
    </row>
    <row r="68" spans="3:9" x14ac:dyDescent="0.25">
      <c r="C68" s="138"/>
      <c r="D68" s="139" t="s">
        <v>233</v>
      </c>
      <c r="E68" s="221"/>
      <c r="F68" s="221">
        <f>+F23</f>
        <v>1118049.79</v>
      </c>
      <c r="G68" s="221">
        <f>+G23</f>
        <v>1118049.79</v>
      </c>
    </row>
    <row r="69" spans="3:9" x14ac:dyDescent="0.25">
      <c r="C69" s="138"/>
      <c r="D69" s="29"/>
      <c r="E69" s="221"/>
      <c r="F69" s="221"/>
      <c r="G69" s="221"/>
      <c r="I69" s="119"/>
    </row>
    <row r="70" spans="3:9" x14ac:dyDescent="0.25">
      <c r="C70" s="268"/>
      <c r="D70" s="30" t="s">
        <v>255</v>
      </c>
      <c r="E70" s="221">
        <v>0</v>
      </c>
      <c r="F70" s="221">
        <v>13952413.32</v>
      </c>
      <c r="G70" s="221">
        <v>20213781.800000001</v>
      </c>
    </row>
    <row r="71" spans="3:9" x14ac:dyDescent="0.25">
      <c r="C71" s="268"/>
      <c r="D71" s="30" t="s">
        <v>256</v>
      </c>
      <c r="E71" s="221">
        <f>E70-E62</f>
        <v>0</v>
      </c>
      <c r="F71" s="221">
        <f t="shared" ref="F71:G71" si="13">F70-F62</f>
        <v>13952413.32</v>
      </c>
      <c r="G71" s="221">
        <f t="shared" si="13"/>
        <v>20213781.800000001</v>
      </c>
      <c r="I71" s="119"/>
    </row>
    <row r="72" spans="3:9" x14ac:dyDescent="0.25">
      <c r="C72" s="268"/>
      <c r="D72" s="30" t="s">
        <v>257</v>
      </c>
      <c r="E72" s="221"/>
      <c r="F72" s="221"/>
      <c r="G72" s="221"/>
    </row>
    <row r="73" spans="3:9" x14ac:dyDescent="0.25">
      <c r="C73" s="269"/>
      <c r="D73" s="31"/>
      <c r="E73" s="167"/>
      <c r="F73" s="167"/>
      <c r="G73" s="167"/>
    </row>
    <row r="74" spans="3:9" x14ac:dyDescent="0.25">
      <c r="C74" s="6"/>
      <c r="D74" s="1"/>
      <c r="E74" s="1"/>
      <c r="F74" s="1"/>
      <c r="G74" s="1"/>
    </row>
    <row r="75" spans="3:9" x14ac:dyDescent="0.25">
      <c r="C75" s="270" t="s">
        <v>239</v>
      </c>
      <c r="D75" s="270"/>
      <c r="E75" s="185" t="s">
        <v>220</v>
      </c>
      <c r="F75" s="256" t="s">
        <v>222</v>
      </c>
      <c r="G75" s="185" t="s">
        <v>223</v>
      </c>
    </row>
    <row r="76" spans="3:9" x14ac:dyDescent="0.25">
      <c r="C76" s="270"/>
      <c r="D76" s="270"/>
      <c r="E76" s="185" t="s">
        <v>240</v>
      </c>
      <c r="F76" s="256"/>
      <c r="G76" s="185" t="s">
        <v>224</v>
      </c>
    </row>
    <row r="77" spans="3:9" x14ac:dyDescent="0.25">
      <c r="C77" s="268"/>
      <c r="D77" s="271"/>
      <c r="E77" s="26"/>
      <c r="F77" s="190"/>
      <c r="G77" s="190"/>
    </row>
    <row r="78" spans="3:9" x14ac:dyDescent="0.25">
      <c r="C78" s="268"/>
      <c r="D78" s="272" t="s">
        <v>227</v>
      </c>
      <c r="E78" s="221">
        <v>0</v>
      </c>
      <c r="F78" s="221">
        <v>0</v>
      </c>
      <c r="G78" s="221">
        <v>0</v>
      </c>
    </row>
    <row r="79" spans="3:9" x14ac:dyDescent="0.25">
      <c r="C79" s="268"/>
      <c r="D79" s="272"/>
      <c r="E79" s="221"/>
      <c r="F79" s="221"/>
      <c r="G79" s="221"/>
    </row>
    <row r="80" spans="3:9" x14ac:dyDescent="0.25">
      <c r="C80" s="268"/>
      <c r="D80" s="139" t="s">
        <v>258</v>
      </c>
      <c r="E80" s="221">
        <f>+E83-E84</f>
        <v>0</v>
      </c>
      <c r="F80" s="221">
        <f t="shared" ref="F80:G80" si="14">+F83-F84</f>
        <v>0</v>
      </c>
      <c r="G80" s="221">
        <f t="shared" si="14"/>
        <v>0</v>
      </c>
    </row>
    <row r="81" spans="3:7" x14ac:dyDescent="0.25">
      <c r="C81" s="268"/>
      <c r="D81" s="139" t="s">
        <v>646</v>
      </c>
      <c r="E81" s="221"/>
      <c r="F81" s="221"/>
      <c r="G81" s="221"/>
    </row>
    <row r="82" spans="3:7" x14ac:dyDescent="0.25">
      <c r="C82" s="268"/>
      <c r="D82" s="21" t="s">
        <v>259</v>
      </c>
      <c r="E82" s="221"/>
      <c r="F82" s="221"/>
      <c r="G82" s="221"/>
    </row>
    <row r="83" spans="3:7" x14ac:dyDescent="0.25">
      <c r="C83" s="268"/>
      <c r="D83" s="21" t="s">
        <v>248</v>
      </c>
      <c r="E83" s="221">
        <v>0</v>
      </c>
      <c r="F83" s="221">
        <v>0</v>
      </c>
      <c r="G83" s="221">
        <v>0</v>
      </c>
    </row>
    <row r="84" spans="3:7" x14ac:dyDescent="0.25">
      <c r="C84" s="268"/>
      <c r="D84" s="21" t="s">
        <v>251</v>
      </c>
      <c r="E84" s="221">
        <v>0</v>
      </c>
      <c r="F84" s="221">
        <v>0</v>
      </c>
      <c r="G84" s="221">
        <v>0</v>
      </c>
    </row>
    <row r="85" spans="3:7" x14ac:dyDescent="0.25">
      <c r="C85" s="268"/>
      <c r="D85" s="29"/>
      <c r="E85" s="221"/>
      <c r="F85" s="221"/>
      <c r="G85" s="221"/>
    </row>
    <row r="86" spans="3:7" x14ac:dyDescent="0.25">
      <c r="C86" s="138"/>
      <c r="D86" s="139" t="s">
        <v>231</v>
      </c>
      <c r="E86" s="221">
        <v>0</v>
      </c>
      <c r="F86" s="221">
        <v>0</v>
      </c>
      <c r="G86" s="221">
        <v>0</v>
      </c>
    </row>
    <row r="87" spans="3:7" x14ac:dyDescent="0.25">
      <c r="C87" s="138"/>
      <c r="D87" s="29"/>
      <c r="E87" s="221"/>
      <c r="F87" s="221"/>
      <c r="G87" s="221"/>
    </row>
    <row r="88" spans="3:7" x14ac:dyDescent="0.25">
      <c r="C88" s="138"/>
      <c r="D88" s="139" t="s">
        <v>260</v>
      </c>
      <c r="E88" s="221">
        <v>0</v>
      </c>
      <c r="F88" s="221">
        <v>0</v>
      </c>
      <c r="G88" s="221">
        <v>0</v>
      </c>
    </row>
    <row r="89" spans="3:7" x14ac:dyDescent="0.25">
      <c r="C89" s="138"/>
      <c r="D89" s="29"/>
      <c r="E89" s="221"/>
      <c r="F89" s="221"/>
      <c r="G89" s="221"/>
    </row>
    <row r="90" spans="3:7" x14ac:dyDescent="0.25">
      <c r="C90" s="268"/>
      <c r="D90" s="30" t="s">
        <v>261</v>
      </c>
      <c r="E90" s="221">
        <f>+E78+E80+E86+E88</f>
        <v>0</v>
      </c>
      <c r="F90" s="221">
        <f>+F78+F80-F86-F88</f>
        <v>0</v>
      </c>
      <c r="G90" s="221">
        <f>+G78+G80-G86-G88</f>
        <v>0</v>
      </c>
    </row>
    <row r="91" spans="3:7" x14ac:dyDescent="0.25">
      <c r="C91" s="268"/>
      <c r="D91" s="30" t="s">
        <v>262</v>
      </c>
      <c r="E91" s="221"/>
      <c r="F91" s="221"/>
      <c r="G91" s="221"/>
    </row>
    <row r="92" spans="3:7" x14ac:dyDescent="0.25">
      <c r="C92" s="268"/>
      <c r="D92" s="30" t="s">
        <v>263</v>
      </c>
      <c r="E92" s="221">
        <f>+E80</f>
        <v>0</v>
      </c>
      <c r="F92" s="221">
        <f>F90</f>
        <v>0</v>
      </c>
      <c r="G92" s="221">
        <f>G90</f>
        <v>0</v>
      </c>
    </row>
    <row r="93" spans="3:7" x14ac:dyDescent="0.25">
      <c r="C93" s="269"/>
      <c r="D93" s="31"/>
      <c r="E93" s="27"/>
      <c r="F93" s="34"/>
      <c r="G93" s="34"/>
    </row>
    <row r="98" spans="8:13" x14ac:dyDescent="0.25">
      <c r="H98" s="175"/>
      <c r="I98" s="175"/>
      <c r="J98" s="175"/>
      <c r="K98" s="175"/>
      <c r="L98" s="175"/>
      <c r="M98" s="175"/>
    </row>
    <row r="99" spans="8:13" x14ac:dyDescent="0.25">
      <c r="H99" s="175"/>
      <c r="I99" s="175"/>
      <c r="J99" s="175"/>
      <c r="K99" s="175"/>
      <c r="L99" s="175"/>
      <c r="M99" s="175"/>
    </row>
    <row r="100" spans="8:13" x14ac:dyDescent="0.25">
      <c r="H100" s="175"/>
      <c r="I100" s="175"/>
      <c r="J100" s="175"/>
      <c r="K100" s="175"/>
      <c r="L100" s="175"/>
      <c r="M100" s="175"/>
    </row>
    <row r="101" spans="8:13" x14ac:dyDescent="0.25">
      <c r="H101" s="175"/>
      <c r="I101" s="175"/>
      <c r="J101" s="175"/>
      <c r="K101" s="175"/>
      <c r="L101" s="175"/>
      <c r="M101" s="175"/>
    </row>
    <row r="102" spans="8:13" x14ac:dyDescent="0.25">
      <c r="H102" s="175"/>
      <c r="I102" s="175"/>
      <c r="J102" s="175"/>
      <c r="K102" s="175"/>
      <c r="L102" s="175"/>
      <c r="M102" s="175"/>
    </row>
    <row r="103" spans="8:13" x14ac:dyDescent="0.25">
      <c r="H103" s="175"/>
      <c r="I103" s="175"/>
      <c r="J103" s="175"/>
      <c r="K103" s="175"/>
      <c r="L103" s="175"/>
      <c r="M103" s="175"/>
    </row>
    <row r="104" spans="8:13" x14ac:dyDescent="0.25">
      <c r="H104" s="175"/>
      <c r="I104" s="175"/>
      <c r="J104" s="175"/>
      <c r="K104" s="175"/>
      <c r="L104" s="175"/>
      <c r="M104" s="175"/>
    </row>
    <row r="105" spans="8:13" x14ac:dyDescent="0.25">
      <c r="H105" s="175"/>
      <c r="I105" s="175"/>
      <c r="J105" s="175"/>
      <c r="K105" s="175"/>
      <c r="L105" s="175"/>
      <c r="M105" s="175"/>
    </row>
    <row r="106" spans="8:13" x14ac:dyDescent="0.25">
      <c r="H106" s="175"/>
      <c r="I106" s="175"/>
      <c r="J106" s="175"/>
      <c r="K106" s="175"/>
      <c r="L106" s="175"/>
      <c r="M106" s="175"/>
    </row>
    <row r="107" spans="8:13" x14ac:dyDescent="0.25">
      <c r="H107" s="175"/>
      <c r="I107" s="175"/>
      <c r="J107" s="175"/>
      <c r="K107" s="175"/>
      <c r="L107" s="175"/>
      <c r="M107" s="175"/>
    </row>
    <row r="108" spans="8:13" x14ac:dyDescent="0.25">
      <c r="H108" s="175"/>
      <c r="I108" s="175"/>
      <c r="J108" s="175"/>
      <c r="K108" s="175"/>
      <c r="L108" s="175"/>
      <c r="M108" s="175"/>
    </row>
    <row r="109" spans="8:13" x14ac:dyDescent="0.25">
      <c r="H109" s="175"/>
      <c r="I109" s="175"/>
      <c r="J109" s="175"/>
      <c r="K109" s="175"/>
      <c r="L109" s="175"/>
      <c r="M109" s="175"/>
    </row>
    <row r="110" spans="8:13" x14ac:dyDescent="0.25">
      <c r="H110" s="175"/>
      <c r="I110" s="175"/>
      <c r="J110" s="175"/>
      <c r="K110" s="175"/>
      <c r="L110" s="175"/>
      <c r="M110" s="175"/>
    </row>
    <row r="111" spans="8:13" x14ac:dyDescent="0.25">
      <c r="H111" s="175"/>
      <c r="I111" s="175"/>
      <c r="J111" s="175"/>
      <c r="K111" s="175"/>
      <c r="L111" s="175"/>
      <c r="M111" s="175"/>
    </row>
    <row r="112" spans="8:13" x14ac:dyDescent="0.25">
      <c r="H112" s="175"/>
      <c r="I112" s="175"/>
      <c r="J112" s="175"/>
      <c r="K112" s="175"/>
      <c r="L112" s="175"/>
      <c r="M112" s="175"/>
    </row>
    <row r="113" spans="8:13" x14ac:dyDescent="0.25">
      <c r="H113" s="175"/>
      <c r="I113" s="175"/>
      <c r="J113" s="175"/>
      <c r="K113" s="175"/>
      <c r="L113" s="175"/>
      <c r="M113" s="175"/>
    </row>
    <row r="114" spans="8:13" x14ac:dyDescent="0.25">
      <c r="H114" s="175"/>
      <c r="I114" s="175"/>
      <c r="J114" s="175"/>
      <c r="K114" s="175"/>
      <c r="L114" s="175"/>
      <c r="M114" s="175"/>
    </row>
    <row r="115" spans="8:13" x14ac:dyDescent="0.25">
      <c r="H115" s="175"/>
      <c r="I115" s="175"/>
      <c r="J115" s="175"/>
      <c r="K115" s="175"/>
      <c r="L115" s="175"/>
      <c r="M115" s="175"/>
    </row>
    <row r="116" spans="8:13" x14ac:dyDescent="0.25">
      <c r="H116" s="175"/>
      <c r="I116" s="175"/>
      <c r="J116" s="175"/>
      <c r="K116" s="175"/>
      <c r="L116" s="175"/>
      <c r="M116" s="175"/>
    </row>
    <row r="117" spans="8:13" x14ac:dyDescent="0.25">
      <c r="H117" s="175"/>
      <c r="I117" s="175"/>
      <c r="J117" s="175"/>
      <c r="K117" s="175"/>
      <c r="L117" s="175"/>
      <c r="M117" s="175"/>
    </row>
    <row r="118" spans="8:13" x14ac:dyDescent="0.25">
      <c r="H118" s="175"/>
      <c r="I118" s="175"/>
      <c r="J118" s="175"/>
      <c r="K118" s="175"/>
      <c r="L118" s="175"/>
      <c r="M118" s="175"/>
    </row>
    <row r="119" spans="8:13" x14ac:dyDescent="0.25">
      <c r="H119" s="175"/>
      <c r="I119" s="175"/>
      <c r="J119" s="175"/>
      <c r="K119" s="175"/>
      <c r="L119" s="175"/>
      <c r="M119" s="175"/>
    </row>
    <row r="120" spans="8:13" x14ac:dyDescent="0.25">
      <c r="H120" s="175"/>
      <c r="I120" s="175"/>
      <c r="J120" s="175"/>
      <c r="K120" s="175"/>
      <c r="L120" s="175"/>
      <c r="M120" s="175"/>
    </row>
    <row r="121" spans="8:13" x14ac:dyDescent="0.25">
      <c r="H121" s="175"/>
      <c r="I121" s="175"/>
      <c r="J121" s="175"/>
      <c r="K121" s="175"/>
      <c r="L121" s="175"/>
      <c r="M121" s="175"/>
    </row>
    <row r="122" spans="8:13" x14ac:dyDescent="0.25">
      <c r="H122" s="175"/>
      <c r="I122" s="175"/>
      <c r="J122" s="175"/>
      <c r="K122" s="175"/>
      <c r="L122" s="175"/>
      <c r="M122" s="175"/>
    </row>
    <row r="123" spans="8:13" x14ac:dyDescent="0.25">
      <c r="H123" s="175"/>
      <c r="I123" s="175"/>
      <c r="J123" s="175"/>
      <c r="K123" s="175"/>
      <c r="L123" s="175"/>
      <c r="M123" s="175"/>
    </row>
    <row r="124" spans="8:13" x14ac:dyDescent="0.25">
      <c r="H124" s="175"/>
      <c r="I124" s="175"/>
      <c r="J124" s="175"/>
      <c r="K124" s="175"/>
      <c r="L124" s="175"/>
      <c r="M124" s="175"/>
    </row>
    <row r="125" spans="8:13" x14ac:dyDescent="0.25">
      <c r="H125" s="175"/>
      <c r="I125" s="175"/>
      <c r="J125" s="175"/>
      <c r="K125" s="175"/>
      <c r="L125" s="175"/>
      <c r="M125" s="175"/>
    </row>
    <row r="126" spans="8:13" x14ac:dyDescent="0.25">
      <c r="H126" s="175"/>
      <c r="I126" s="175"/>
      <c r="J126" s="175"/>
      <c r="K126" s="175"/>
      <c r="L126" s="175"/>
      <c r="M126" s="175"/>
    </row>
    <row r="127" spans="8:13" x14ac:dyDescent="0.25">
      <c r="H127" s="175"/>
      <c r="I127" s="175"/>
      <c r="J127" s="175"/>
      <c r="K127" s="175"/>
      <c r="L127" s="175"/>
      <c r="M127" s="175"/>
    </row>
    <row r="128" spans="8:13" x14ac:dyDescent="0.25">
      <c r="H128" s="175"/>
      <c r="I128" s="175"/>
      <c r="J128" s="175"/>
      <c r="K128" s="175"/>
      <c r="L128" s="175"/>
      <c r="M128" s="175"/>
    </row>
    <row r="129" spans="8:13" x14ac:dyDescent="0.25">
      <c r="H129" s="175"/>
      <c r="I129" s="175"/>
      <c r="J129" s="175"/>
      <c r="K129" s="175"/>
      <c r="L129" s="175"/>
      <c r="M129" s="175"/>
    </row>
    <row r="130" spans="8:13" x14ac:dyDescent="0.25">
      <c r="H130" s="175"/>
      <c r="I130" s="175"/>
      <c r="J130" s="175"/>
      <c r="K130" s="175"/>
      <c r="L130" s="175"/>
      <c r="M130" s="175"/>
    </row>
    <row r="131" spans="8:13" x14ac:dyDescent="0.25">
      <c r="H131" s="175"/>
      <c r="I131" s="175"/>
      <c r="J131" s="175"/>
      <c r="K131" s="175"/>
      <c r="L131" s="175"/>
      <c r="M131" s="175"/>
    </row>
    <row r="132" spans="8:13" x14ac:dyDescent="0.25">
      <c r="H132" s="175"/>
      <c r="I132" s="175"/>
      <c r="J132" s="175"/>
      <c r="K132" s="175"/>
      <c r="L132" s="175"/>
      <c r="M132" s="175"/>
    </row>
    <row r="133" spans="8:13" x14ac:dyDescent="0.25">
      <c r="H133" s="175"/>
      <c r="I133" s="175"/>
      <c r="J133" s="175"/>
      <c r="K133" s="175"/>
      <c r="L133" s="175"/>
      <c r="M133" s="175"/>
    </row>
    <row r="134" spans="8:13" x14ac:dyDescent="0.25">
      <c r="H134" s="175"/>
      <c r="I134" s="175"/>
      <c r="J134" s="175"/>
      <c r="K134" s="175"/>
      <c r="L134" s="175"/>
      <c r="M134" s="175"/>
    </row>
    <row r="135" spans="8:13" x14ac:dyDescent="0.25">
      <c r="H135" s="175"/>
      <c r="I135" s="175"/>
      <c r="J135" s="175"/>
      <c r="K135" s="175"/>
      <c r="L135" s="175"/>
      <c r="M135" s="175"/>
    </row>
    <row r="136" spans="8:13" x14ac:dyDescent="0.25">
      <c r="H136" s="175"/>
      <c r="I136" s="175"/>
      <c r="J136" s="175"/>
      <c r="K136" s="175"/>
      <c r="L136" s="175"/>
      <c r="M136" s="175"/>
    </row>
    <row r="137" spans="8:13" x14ac:dyDescent="0.25">
      <c r="H137" s="175"/>
      <c r="I137" s="175"/>
      <c r="J137" s="175"/>
      <c r="K137" s="175"/>
      <c r="L137" s="175"/>
      <c r="M137" s="175"/>
    </row>
    <row r="138" spans="8:13" x14ac:dyDescent="0.25">
      <c r="H138" s="175"/>
      <c r="I138" s="175"/>
      <c r="J138" s="175"/>
      <c r="K138" s="175"/>
      <c r="L138" s="175"/>
      <c r="M138" s="175"/>
    </row>
    <row r="139" spans="8:13" x14ac:dyDescent="0.25">
      <c r="H139" s="175"/>
      <c r="I139" s="175"/>
      <c r="J139" s="175"/>
      <c r="K139" s="175"/>
      <c r="L139" s="175"/>
      <c r="M139" s="175"/>
    </row>
    <row r="140" spans="8:13" x14ac:dyDescent="0.25">
      <c r="H140" s="175"/>
      <c r="I140" s="175"/>
      <c r="J140" s="175"/>
      <c r="K140" s="175"/>
      <c r="L140" s="175"/>
      <c r="M140" s="175"/>
    </row>
    <row r="141" spans="8:13" x14ac:dyDescent="0.25">
      <c r="H141" s="175"/>
      <c r="I141" s="175"/>
      <c r="J141" s="175"/>
      <c r="K141" s="175"/>
      <c r="L141" s="175"/>
      <c r="M141" s="175"/>
    </row>
    <row r="142" spans="8:13" x14ac:dyDescent="0.25">
      <c r="H142" s="175"/>
      <c r="I142" s="175"/>
      <c r="J142" s="175"/>
      <c r="K142" s="175"/>
      <c r="L142" s="175"/>
      <c r="M142" s="175"/>
    </row>
    <row r="143" spans="8:13" x14ac:dyDescent="0.25">
      <c r="H143" s="175"/>
      <c r="I143" s="175"/>
      <c r="J143" s="175"/>
      <c r="K143" s="175"/>
      <c r="L143" s="175"/>
      <c r="M143" s="175"/>
    </row>
    <row r="144" spans="8:13" x14ac:dyDescent="0.25">
      <c r="H144" s="175"/>
      <c r="I144" s="175"/>
      <c r="J144" s="175"/>
      <c r="K144" s="175"/>
      <c r="L144" s="175"/>
      <c r="M144" s="175"/>
    </row>
    <row r="145" spans="8:13" x14ac:dyDescent="0.25">
      <c r="H145" s="175"/>
      <c r="I145" s="175"/>
      <c r="J145" s="175"/>
      <c r="K145" s="175"/>
      <c r="L145" s="175"/>
      <c r="M145" s="175"/>
    </row>
    <row r="146" spans="8:13" x14ac:dyDescent="0.25">
      <c r="H146" s="175"/>
      <c r="I146" s="175"/>
      <c r="J146" s="175"/>
      <c r="K146" s="175"/>
      <c r="L146" s="175"/>
      <c r="M146" s="175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19685039370078741" bottom="0.59055118110236227" header="0.31496062992125984" footer="0.31496062992125984"/>
  <pageSetup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topLeftCell="A76" workbookViewId="0">
      <selection activeCell="C4" sqref="C4:K103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98" t="s">
        <v>644</v>
      </c>
      <c r="D4" s="266"/>
      <c r="E4" s="266"/>
      <c r="F4" s="266"/>
      <c r="G4" s="266"/>
      <c r="H4" s="266"/>
      <c r="I4" s="266"/>
      <c r="J4" s="266"/>
      <c r="K4" s="299"/>
    </row>
    <row r="5" spans="3:12" x14ac:dyDescent="0.25">
      <c r="C5" s="300" t="s">
        <v>264</v>
      </c>
      <c r="D5" s="256"/>
      <c r="E5" s="256"/>
      <c r="F5" s="256"/>
      <c r="G5" s="256"/>
      <c r="H5" s="256"/>
      <c r="I5" s="256"/>
      <c r="J5" s="256"/>
      <c r="K5" s="301"/>
    </row>
    <row r="6" spans="3:12" x14ac:dyDescent="0.25">
      <c r="C6" s="302" t="s">
        <v>726</v>
      </c>
      <c r="D6" s="256"/>
      <c r="E6" s="256"/>
      <c r="F6" s="256"/>
      <c r="G6" s="256"/>
      <c r="H6" s="256"/>
      <c r="I6" s="256"/>
      <c r="J6" s="256"/>
      <c r="K6" s="301"/>
    </row>
    <row r="7" spans="3:12" x14ac:dyDescent="0.25">
      <c r="C7" s="303" t="s">
        <v>1</v>
      </c>
      <c r="D7" s="265"/>
      <c r="E7" s="265"/>
      <c r="F7" s="265"/>
      <c r="G7" s="265"/>
      <c r="H7" s="265"/>
      <c r="I7" s="265"/>
      <c r="J7" s="265"/>
      <c r="K7" s="304"/>
    </row>
    <row r="8" spans="3:12" x14ac:dyDescent="0.25">
      <c r="C8" s="305"/>
      <c r="D8" s="305"/>
      <c r="E8" s="305"/>
      <c r="F8" s="256" t="s">
        <v>265</v>
      </c>
      <c r="G8" s="256"/>
      <c r="H8" s="256"/>
      <c r="I8" s="256"/>
      <c r="J8" s="256"/>
      <c r="K8" s="256" t="s">
        <v>266</v>
      </c>
    </row>
    <row r="9" spans="3:12" x14ac:dyDescent="0.25">
      <c r="C9" s="256" t="s">
        <v>239</v>
      </c>
      <c r="D9" s="256"/>
      <c r="E9" s="256"/>
      <c r="F9" s="256" t="s">
        <v>268</v>
      </c>
      <c r="G9" s="185" t="s">
        <v>269</v>
      </c>
      <c r="H9" s="256" t="s">
        <v>271</v>
      </c>
      <c r="I9" s="256" t="s">
        <v>222</v>
      </c>
      <c r="J9" s="256" t="s">
        <v>272</v>
      </c>
      <c r="K9" s="256"/>
    </row>
    <row r="10" spans="3:12" x14ac:dyDescent="0.25">
      <c r="C10" s="256" t="s">
        <v>267</v>
      </c>
      <c r="D10" s="256"/>
      <c r="E10" s="256"/>
      <c r="F10" s="256"/>
      <c r="G10" s="185" t="s">
        <v>270</v>
      </c>
      <c r="H10" s="256"/>
      <c r="I10" s="256"/>
      <c r="J10" s="256"/>
      <c r="K10" s="256"/>
    </row>
    <row r="11" spans="3:12" x14ac:dyDescent="0.25">
      <c r="C11" s="296"/>
      <c r="D11" s="297"/>
      <c r="E11" s="297"/>
      <c r="F11" s="173"/>
      <c r="G11" s="149"/>
      <c r="H11" s="173"/>
      <c r="I11" s="149"/>
      <c r="J11" s="173"/>
      <c r="K11" s="174"/>
    </row>
    <row r="12" spans="3:12" x14ac:dyDescent="0.25">
      <c r="C12" s="294" t="s">
        <v>273</v>
      </c>
      <c r="D12" s="289"/>
      <c r="E12" s="289"/>
      <c r="F12" s="115"/>
      <c r="G12" s="116"/>
      <c r="H12" s="115"/>
      <c r="I12" s="116"/>
      <c r="J12" s="115"/>
      <c r="K12" s="114"/>
    </row>
    <row r="13" spans="3:12" x14ac:dyDescent="0.25">
      <c r="C13" s="105"/>
      <c r="D13" s="292" t="s">
        <v>274</v>
      </c>
      <c r="E13" s="292"/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 s="221">
        <v>0</v>
      </c>
    </row>
    <row r="14" spans="3:12" x14ac:dyDescent="0.25">
      <c r="C14" s="105"/>
      <c r="D14" s="292" t="s">
        <v>275</v>
      </c>
      <c r="E14" s="292"/>
      <c r="F14" s="221">
        <v>0</v>
      </c>
      <c r="G14" s="221">
        <v>0</v>
      </c>
      <c r="H14" s="221">
        <v>0</v>
      </c>
      <c r="I14" s="221">
        <v>0</v>
      </c>
      <c r="J14" s="221">
        <v>0</v>
      </c>
      <c r="K14" s="221">
        <v>0</v>
      </c>
    </row>
    <row r="15" spans="3:12" x14ac:dyDescent="0.25">
      <c r="C15" s="105"/>
      <c r="D15" s="292" t="s">
        <v>276</v>
      </c>
      <c r="E15" s="292"/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3:12" x14ac:dyDescent="0.25">
      <c r="C16" s="105"/>
      <c r="D16" s="292" t="s">
        <v>277</v>
      </c>
      <c r="E16" s="292"/>
      <c r="F16" s="221">
        <v>0</v>
      </c>
      <c r="G16" s="221">
        <v>0</v>
      </c>
      <c r="H16" s="221">
        <v>0</v>
      </c>
      <c r="I16" s="221">
        <v>0</v>
      </c>
      <c r="J16" s="221">
        <v>0</v>
      </c>
      <c r="K16" s="221">
        <f>+I16-F16</f>
        <v>0</v>
      </c>
      <c r="L16" s="119"/>
    </row>
    <row r="17" spans="3:14" x14ac:dyDescent="0.25">
      <c r="C17" s="105"/>
      <c r="D17" s="292" t="s">
        <v>278</v>
      </c>
      <c r="E17" s="292"/>
      <c r="F17" s="221">
        <v>4189688</v>
      </c>
      <c r="G17" s="221">
        <v>0</v>
      </c>
      <c r="H17" s="221">
        <v>4189688</v>
      </c>
      <c r="I17" s="221">
        <v>888056.71</v>
      </c>
      <c r="J17" s="221">
        <v>888056.71</v>
      </c>
      <c r="K17" s="221">
        <f>J17-H17</f>
        <v>-3301631.29</v>
      </c>
    </row>
    <row r="18" spans="3:14" x14ac:dyDescent="0.25">
      <c r="C18" s="105"/>
      <c r="D18" s="292" t="s">
        <v>279</v>
      </c>
      <c r="E18" s="292"/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5">
        <f t="shared" ref="K18:K20" si="0">H18-J18</f>
        <v>0</v>
      </c>
    </row>
    <row r="19" spans="3:14" x14ac:dyDescent="0.25">
      <c r="C19" s="105"/>
      <c r="D19" s="292" t="s">
        <v>280</v>
      </c>
      <c r="E19" s="292"/>
      <c r="F19" s="221">
        <v>328077</v>
      </c>
      <c r="G19" s="221">
        <v>0</v>
      </c>
      <c r="H19" s="221">
        <f>F19+G19</f>
        <v>328077</v>
      </c>
      <c r="I19" s="221">
        <v>80501.5</v>
      </c>
      <c r="J19" s="221">
        <v>80501.5</v>
      </c>
      <c r="K19" s="225">
        <f>J19-H19</f>
        <v>-247575.5</v>
      </c>
    </row>
    <row r="20" spans="3:14" x14ac:dyDescent="0.25">
      <c r="C20" s="295"/>
      <c r="D20" s="292" t="s">
        <v>281</v>
      </c>
      <c r="E20" s="292"/>
      <c r="F20" s="221">
        <v>0</v>
      </c>
      <c r="G20" s="221">
        <v>0</v>
      </c>
      <c r="H20" s="221">
        <f>+H22+H33</f>
        <v>0</v>
      </c>
      <c r="I20" s="221">
        <f>+I22</f>
        <v>0</v>
      </c>
      <c r="J20" s="221">
        <f>+J22</f>
        <v>0</v>
      </c>
      <c r="K20" s="225">
        <f t="shared" si="0"/>
        <v>0</v>
      </c>
      <c r="L20" s="119" t="s">
        <v>647</v>
      </c>
    </row>
    <row r="21" spans="3:14" x14ac:dyDescent="0.25">
      <c r="C21" s="295"/>
      <c r="D21" s="292" t="s">
        <v>282</v>
      </c>
      <c r="E21" s="292"/>
      <c r="F21" s="221"/>
      <c r="G21" s="221"/>
      <c r="H21" s="221"/>
      <c r="I21" s="221"/>
      <c r="J21" s="221"/>
      <c r="K21" s="221"/>
    </row>
    <row r="22" spans="3:14" x14ac:dyDescent="0.25">
      <c r="C22" s="105"/>
      <c r="D22" s="106"/>
      <c r="E22" s="106" t="s">
        <v>283</v>
      </c>
      <c r="F22" s="221">
        <v>0</v>
      </c>
      <c r="G22" s="221">
        <v>0</v>
      </c>
      <c r="H22" s="221">
        <v>0</v>
      </c>
      <c r="I22" s="221">
        <v>0</v>
      </c>
      <c r="J22" s="221">
        <v>0</v>
      </c>
      <c r="K22" s="221">
        <f>+I22-F22</f>
        <v>0</v>
      </c>
    </row>
    <row r="23" spans="3:14" x14ac:dyDescent="0.25">
      <c r="C23" s="105"/>
      <c r="D23" s="106"/>
      <c r="E23" s="106" t="s">
        <v>284</v>
      </c>
      <c r="F23" s="221">
        <v>0</v>
      </c>
      <c r="G23" s="221">
        <v>0</v>
      </c>
      <c r="H23" s="221">
        <v>0</v>
      </c>
      <c r="I23" s="221">
        <v>0</v>
      </c>
      <c r="J23" s="221">
        <v>0</v>
      </c>
      <c r="K23" s="221">
        <v>0</v>
      </c>
    </row>
    <row r="24" spans="3:14" x14ac:dyDescent="0.25">
      <c r="C24" s="105"/>
      <c r="D24" s="106"/>
      <c r="E24" s="106" t="s">
        <v>285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M24" s="128" t="s">
        <v>647</v>
      </c>
      <c r="N24" s="119" t="s">
        <v>647</v>
      </c>
    </row>
    <row r="25" spans="3:14" x14ac:dyDescent="0.25">
      <c r="C25" s="105"/>
      <c r="D25" s="106"/>
      <c r="E25" s="106" t="s">
        <v>286</v>
      </c>
      <c r="F25" s="221">
        <v>0</v>
      </c>
      <c r="G25" s="221">
        <v>0</v>
      </c>
      <c r="H25" s="221">
        <v>0</v>
      </c>
      <c r="I25" s="221">
        <v>0</v>
      </c>
      <c r="J25" s="221">
        <v>0</v>
      </c>
      <c r="K25" s="221">
        <v>0</v>
      </c>
    </row>
    <row r="26" spans="3:14" x14ac:dyDescent="0.25">
      <c r="C26" s="105"/>
      <c r="D26" s="106"/>
      <c r="E26" s="106" t="s">
        <v>287</v>
      </c>
      <c r="F26" s="221">
        <v>0</v>
      </c>
      <c r="G26" s="221">
        <v>0</v>
      </c>
      <c r="H26" s="221">
        <v>0</v>
      </c>
      <c r="I26" s="221">
        <v>0</v>
      </c>
      <c r="J26" s="221">
        <v>0</v>
      </c>
      <c r="K26" s="221">
        <v>0</v>
      </c>
    </row>
    <row r="27" spans="3:14" x14ac:dyDescent="0.25">
      <c r="C27" s="295"/>
      <c r="D27" s="292"/>
      <c r="E27" s="106" t="s">
        <v>288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</row>
    <row r="28" spans="3:14" x14ac:dyDescent="0.25">
      <c r="C28" s="295"/>
      <c r="D28" s="292"/>
      <c r="E28" s="106" t="s">
        <v>289</v>
      </c>
      <c r="F28" s="221"/>
      <c r="G28" s="221"/>
      <c r="H28" s="221"/>
      <c r="I28" s="221"/>
      <c r="J28" s="221"/>
      <c r="K28" s="221"/>
    </row>
    <row r="29" spans="3:14" x14ac:dyDescent="0.25">
      <c r="C29" s="295"/>
      <c r="D29" s="292"/>
      <c r="E29" s="106" t="s">
        <v>290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</row>
    <row r="30" spans="3:14" x14ac:dyDescent="0.25">
      <c r="C30" s="295"/>
      <c r="D30" s="292"/>
      <c r="E30" s="106" t="s">
        <v>291</v>
      </c>
      <c r="F30" s="221"/>
      <c r="G30" s="221"/>
      <c r="H30" s="221"/>
      <c r="I30" s="221"/>
      <c r="J30" s="221"/>
      <c r="K30" s="221"/>
    </row>
    <row r="31" spans="3:14" x14ac:dyDescent="0.25">
      <c r="C31" s="105"/>
      <c r="D31" s="106"/>
      <c r="E31" s="106" t="s">
        <v>292</v>
      </c>
      <c r="F31" s="221">
        <v>0</v>
      </c>
      <c r="G31" s="221">
        <v>0</v>
      </c>
      <c r="H31" s="221">
        <v>0</v>
      </c>
      <c r="I31" s="221">
        <v>0</v>
      </c>
      <c r="J31" s="221">
        <v>0</v>
      </c>
      <c r="K31" s="221">
        <v>0</v>
      </c>
    </row>
    <row r="32" spans="3:14" x14ac:dyDescent="0.25">
      <c r="C32" s="105"/>
      <c r="D32" s="106"/>
      <c r="E32" s="106" t="s">
        <v>293</v>
      </c>
      <c r="F32" s="221">
        <v>0</v>
      </c>
      <c r="G32" s="221">
        <v>0</v>
      </c>
      <c r="H32" s="221">
        <v>0</v>
      </c>
      <c r="I32" s="221">
        <v>0</v>
      </c>
      <c r="J32" s="221">
        <v>0</v>
      </c>
      <c r="K32" s="221">
        <v>0</v>
      </c>
    </row>
    <row r="33" spans="3:11" x14ac:dyDescent="0.25">
      <c r="C33" s="105"/>
      <c r="D33" s="106"/>
      <c r="E33" s="106" t="s">
        <v>294</v>
      </c>
      <c r="F33" s="221">
        <v>0</v>
      </c>
      <c r="G33" s="221">
        <v>0</v>
      </c>
      <c r="H33" s="221">
        <v>0</v>
      </c>
      <c r="I33" s="221">
        <v>0</v>
      </c>
      <c r="J33" s="221">
        <v>0</v>
      </c>
      <c r="K33" s="221">
        <f>+I33-F33</f>
        <v>0</v>
      </c>
    </row>
    <row r="34" spans="3:11" x14ac:dyDescent="0.25">
      <c r="C34" s="295"/>
      <c r="D34" s="292"/>
      <c r="E34" s="106" t="s">
        <v>295</v>
      </c>
      <c r="F34" s="221">
        <v>0</v>
      </c>
      <c r="G34" s="221">
        <v>0</v>
      </c>
      <c r="H34" s="221">
        <v>0</v>
      </c>
      <c r="I34" s="221">
        <v>0</v>
      </c>
      <c r="J34" s="221">
        <v>0</v>
      </c>
      <c r="K34" s="221">
        <v>0</v>
      </c>
    </row>
    <row r="35" spans="3:11" x14ac:dyDescent="0.25">
      <c r="C35" s="295"/>
      <c r="D35" s="292"/>
      <c r="E35" s="106" t="s">
        <v>296</v>
      </c>
      <c r="F35" s="221"/>
      <c r="G35" s="221"/>
      <c r="H35" s="221"/>
      <c r="I35" s="221"/>
      <c r="J35" s="221"/>
      <c r="K35" s="221"/>
    </row>
    <row r="36" spans="3:11" x14ac:dyDescent="0.25">
      <c r="C36" s="295"/>
      <c r="D36" s="292" t="s">
        <v>297</v>
      </c>
      <c r="E36" s="292"/>
      <c r="F36" s="221">
        <f>SUM(F39:F43)</f>
        <v>0</v>
      </c>
      <c r="G36" s="221">
        <f t="shared" ref="G36:K36" si="1">SUM(G39:G43)</f>
        <v>0</v>
      </c>
      <c r="H36" s="221">
        <f t="shared" si="1"/>
        <v>0</v>
      </c>
      <c r="I36" s="221">
        <f t="shared" si="1"/>
        <v>0</v>
      </c>
      <c r="J36" s="221">
        <f t="shared" si="1"/>
        <v>0</v>
      </c>
      <c r="K36" s="221">
        <f t="shared" si="1"/>
        <v>0</v>
      </c>
    </row>
    <row r="37" spans="3:11" x14ac:dyDescent="0.25">
      <c r="C37" s="295"/>
      <c r="D37" s="292" t="s">
        <v>298</v>
      </c>
      <c r="E37" s="292"/>
      <c r="F37" s="221"/>
      <c r="G37" s="221"/>
      <c r="H37" s="221"/>
      <c r="I37" s="221"/>
      <c r="J37" s="221"/>
      <c r="K37" s="221"/>
    </row>
    <row r="38" spans="3:11" x14ac:dyDescent="0.25">
      <c r="C38" s="105"/>
      <c r="D38" s="106"/>
      <c r="E38" s="106" t="s">
        <v>299</v>
      </c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</row>
    <row r="39" spans="3:11" x14ac:dyDescent="0.25">
      <c r="C39" s="105"/>
      <c r="D39" s="106"/>
      <c r="E39" s="106" t="s">
        <v>300</v>
      </c>
      <c r="F39" s="221">
        <v>0</v>
      </c>
      <c r="G39" s="221">
        <v>0</v>
      </c>
      <c r="H39" s="221">
        <v>0</v>
      </c>
      <c r="I39" s="221">
        <v>0</v>
      </c>
      <c r="J39" s="221">
        <v>0</v>
      </c>
      <c r="K39" s="221">
        <v>0</v>
      </c>
    </row>
    <row r="40" spans="3:11" x14ac:dyDescent="0.25">
      <c r="C40" s="105"/>
      <c r="D40" s="106"/>
      <c r="E40" s="106" t="s">
        <v>301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</row>
    <row r="41" spans="3:11" x14ac:dyDescent="0.25">
      <c r="C41" s="295"/>
      <c r="D41" s="292"/>
      <c r="E41" s="106" t="s">
        <v>302</v>
      </c>
      <c r="F41" s="221">
        <v>0</v>
      </c>
      <c r="G41" s="221">
        <v>0</v>
      </c>
      <c r="H41" s="221">
        <v>0</v>
      </c>
      <c r="I41" s="221">
        <v>0</v>
      </c>
      <c r="J41" s="221">
        <v>0</v>
      </c>
      <c r="K41" s="221">
        <v>0</v>
      </c>
    </row>
    <row r="42" spans="3:11" x14ac:dyDescent="0.25">
      <c r="C42" s="295"/>
      <c r="D42" s="292"/>
      <c r="E42" s="106" t="s">
        <v>303</v>
      </c>
      <c r="F42" s="221"/>
      <c r="G42" s="221"/>
      <c r="H42" s="221"/>
      <c r="I42" s="221"/>
      <c r="J42" s="221"/>
      <c r="K42" s="221"/>
    </row>
    <row r="43" spans="3:11" x14ac:dyDescent="0.25">
      <c r="C43" s="105"/>
      <c r="D43" s="106"/>
      <c r="E43" s="106" t="s">
        <v>304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3:11" x14ac:dyDescent="0.25">
      <c r="C44" s="105"/>
      <c r="D44" s="292" t="s">
        <v>708</v>
      </c>
      <c r="E44" s="292"/>
      <c r="F44" s="221">
        <v>391835107</v>
      </c>
      <c r="G44" s="221">
        <v>20299736.899999999</v>
      </c>
      <c r="H44" s="221">
        <v>412134843.89999998</v>
      </c>
      <c r="I44" s="221">
        <v>94277526.900000006</v>
      </c>
      <c r="J44" s="221">
        <v>94277526.900000006</v>
      </c>
      <c r="K44" s="221">
        <f>I44-F44</f>
        <v>-297557580.10000002</v>
      </c>
    </row>
    <row r="45" spans="3:11" x14ac:dyDescent="0.25">
      <c r="C45" s="105"/>
      <c r="D45" s="292" t="s">
        <v>305</v>
      </c>
      <c r="E45" s="292"/>
      <c r="F45" s="221">
        <v>0</v>
      </c>
      <c r="G45" s="221">
        <v>0</v>
      </c>
      <c r="H45" s="221">
        <v>0</v>
      </c>
      <c r="I45" s="221">
        <v>0</v>
      </c>
      <c r="J45" s="221">
        <v>0</v>
      </c>
      <c r="K45" s="221">
        <v>0</v>
      </c>
    </row>
    <row r="46" spans="3:11" x14ac:dyDescent="0.25">
      <c r="C46" s="105"/>
      <c r="D46" s="106"/>
      <c r="E46" s="106" t="s">
        <v>306</v>
      </c>
      <c r="F46" s="221">
        <v>0</v>
      </c>
      <c r="G46" s="221">
        <v>0</v>
      </c>
      <c r="H46" s="221">
        <v>0</v>
      </c>
      <c r="I46" s="221">
        <v>0</v>
      </c>
      <c r="J46" s="221">
        <v>0</v>
      </c>
      <c r="K46" s="221">
        <v>0</v>
      </c>
    </row>
    <row r="47" spans="3:11" x14ac:dyDescent="0.25">
      <c r="C47" s="105"/>
      <c r="D47" s="292" t="s">
        <v>307</v>
      </c>
      <c r="E47" s="292"/>
      <c r="F47" s="221">
        <f>+F48+F49</f>
        <v>0</v>
      </c>
      <c r="G47" s="221">
        <v>0</v>
      </c>
      <c r="H47" s="221">
        <f t="shared" ref="H47:K47" si="2">+H48+H49</f>
        <v>0</v>
      </c>
      <c r="I47" s="221">
        <f t="shared" si="2"/>
        <v>0</v>
      </c>
      <c r="J47" s="221">
        <f t="shared" si="2"/>
        <v>0</v>
      </c>
      <c r="K47" s="221">
        <f t="shared" si="2"/>
        <v>0</v>
      </c>
    </row>
    <row r="48" spans="3:11" x14ac:dyDescent="0.25">
      <c r="C48" s="105"/>
      <c r="D48" s="106"/>
      <c r="E48" s="106" t="s">
        <v>308</v>
      </c>
      <c r="F48" s="221">
        <v>0</v>
      </c>
      <c r="G48" s="221">
        <v>0</v>
      </c>
      <c r="H48" s="221">
        <v>0</v>
      </c>
      <c r="I48" s="221">
        <v>0</v>
      </c>
      <c r="J48" s="221">
        <v>0</v>
      </c>
      <c r="K48" s="221">
        <v>0</v>
      </c>
    </row>
    <row r="49" spans="3:13" x14ac:dyDescent="0.25">
      <c r="C49" s="105"/>
      <c r="D49" s="106"/>
      <c r="E49" s="106" t="s">
        <v>309</v>
      </c>
      <c r="F49" s="221">
        <v>0</v>
      </c>
      <c r="G49" s="221">
        <v>0</v>
      </c>
      <c r="H49" s="221">
        <v>0</v>
      </c>
      <c r="I49" s="221">
        <v>0</v>
      </c>
      <c r="J49" s="221">
        <v>0</v>
      </c>
      <c r="K49" s="221">
        <v>0</v>
      </c>
    </row>
    <row r="50" spans="3:13" x14ac:dyDescent="0.25">
      <c r="C50" s="105"/>
      <c r="D50" s="106"/>
      <c r="E50" s="106"/>
      <c r="F50" s="221"/>
      <c r="G50" s="221"/>
      <c r="H50" s="221"/>
      <c r="I50" s="221"/>
      <c r="J50" s="221"/>
      <c r="K50" s="221"/>
    </row>
    <row r="51" spans="3:13" x14ac:dyDescent="0.25">
      <c r="C51" s="294" t="s">
        <v>310</v>
      </c>
      <c r="D51" s="289"/>
      <c r="E51" s="289"/>
      <c r="F51" s="221">
        <f>F13+F14+F15+F16+F17+F18+F19+F20+F36+F44+F45+F47</f>
        <v>396352872</v>
      </c>
      <c r="G51" s="221">
        <f t="shared" ref="G51:K51" si="3">G13+G14+G15+G16+G17+G18+G19+G20+G36+G44+G45+G47</f>
        <v>20299736.899999999</v>
      </c>
      <c r="H51" s="221">
        <f t="shared" si="3"/>
        <v>416652608.89999998</v>
      </c>
      <c r="I51" s="221">
        <f t="shared" si="3"/>
        <v>95246085.109999999</v>
      </c>
      <c r="J51" s="221">
        <f t="shared" si="3"/>
        <v>95246085.109999999</v>
      </c>
      <c r="K51" s="221">
        <f t="shared" si="3"/>
        <v>-301106786.89000005</v>
      </c>
      <c r="L51" s="119"/>
      <c r="M51" s="119"/>
    </row>
    <row r="52" spans="3:13" x14ac:dyDescent="0.25">
      <c r="C52" s="294" t="s">
        <v>311</v>
      </c>
      <c r="D52" s="289"/>
      <c r="E52" s="289"/>
      <c r="F52" s="221"/>
      <c r="G52" s="221"/>
      <c r="H52" s="221"/>
      <c r="I52" s="221"/>
      <c r="J52" s="221"/>
      <c r="K52" s="221"/>
    </row>
    <row r="53" spans="3:13" x14ac:dyDescent="0.25">
      <c r="C53" s="293" t="s">
        <v>312</v>
      </c>
      <c r="D53" s="289"/>
      <c r="E53" s="289"/>
      <c r="F53" s="221">
        <v>0</v>
      </c>
      <c r="G53" s="221">
        <v>0</v>
      </c>
      <c r="H53" s="221">
        <v>0</v>
      </c>
      <c r="I53" s="221">
        <v>0</v>
      </c>
      <c r="J53" s="221">
        <v>0</v>
      </c>
      <c r="K53" s="221">
        <v>0</v>
      </c>
    </row>
    <row r="54" spans="3:13" x14ac:dyDescent="0.25">
      <c r="C54" s="293" t="s">
        <v>313</v>
      </c>
      <c r="D54" s="289"/>
      <c r="E54" s="289"/>
      <c r="F54" s="221"/>
      <c r="G54" s="221"/>
      <c r="H54" s="221"/>
      <c r="I54" s="221"/>
      <c r="J54" s="221"/>
      <c r="K54" s="221"/>
    </row>
    <row r="55" spans="3:13" x14ac:dyDescent="0.25">
      <c r="C55" s="145"/>
      <c r="D55" s="146"/>
      <c r="E55" s="142"/>
      <c r="F55" s="221"/>
      <c r="G55" s="221"/>
      <c r="H55" s="221"/>
      <c r="I55" s="221"/>
      <c r="J55" s="221"/>
      <c r="K55" s="221"/>
    </row>
    <row r="56" spans="3:13" x14ac:dyDescent="0.25">
      <c r="C56" s="293" t="s">
        <v>314</v>
      </c>
      <c r="D56" s="289"/>
      <c r="E56" s="289"/>
      <c r="F56" s="221"/>
      <c r="G56" s="221"/>
      <c r="H56" s="221"/>
      <c r="I56" s="221"/>
      <c r="J56" s="221"/>
      <c r="K56" s="221"/>
    </row>
    <row r="57" spans="3:13" x14ac:dyDescent="0.25">
      <c r="C57" s="145"/>
      <c r="D57" s="291" t="s">
        <v>315</v>
      </c>
      <c r="E57" s="292"/>
      <c r="F57" s="221">
        <f>SUM(F58:F72)</f>
        <v>0</v>
      </c>
      <c r="G57" s="221">
        <f t="shared" ref="G57:K57" si="4">SUM(G58:G72)</f>
        <v>0</v>
      </c>
      <c r="H57" s="221">
        <f t="shared" si="4"/>
        <v>0</v>
      </c>
      <c r="I57" s="221">
        <f t="shared" si="4"/>
        <v>0</v>
      </c>
      <c r="J57" s="221">
        <f t="shared" si="4"/>
        <v>0</v>
      </c>
      <c r="K57" s="221">
        <f t="shared" si="4"/>
        <v>0</v>
      </c>
    </row>
    <row r="58" spans="3:13" x14ac:dyDescent="0.25">
      <c r="C58" s="287"/>
      <c r="D58" s="291"/>
      <c r="E58" s="142" t="s">
        <v>316</v>
      </c>
      <c r="F58" s="221">
        <v>0</v>
      </c>
      <c r="G58" s="221">
        <v>0</v>
      </c>
      <c r="H58" s="221">
        <v>0</v>
      </c>
      <c r="I58" s="221">
        <v>0</v>
      </c>
      <c r="J58" s="221">
        <v>0</v>
      </c>
      <c r="K58" s="221">
        <v>0</v>
      </c>
    </row>
    <row r="59" spans="3:13" x14ac:dyDescent="0.25">
      <c r="C59" s="287"/>
      <c r="D59" s="291"/>
      <c r="E59" s="142" t="s">
        <v>317</v>
      </c>
      <c r="F59" s="221"/>
      <c r="G59" s="221"/>
      <c r="H59" s="221"/>
      <c r="I59" s="221"/>
      <c r="J59" s="221"/>
      <c r="K59" s="221"/>
    </row>
    <row r="60" spans="3:13" x14ac:dyDescent="0.25">
      <c r="C60" s="287"/>
      <c r="D60" s="291"/>
      <c r="E60" s="142" t="s">
        <v>318</v>
      </c>
      <c r="F60" s="221">
        <v>0</v>
      </c>
      <c r="G60" s="221">
        <v>0</v>
      </c>
      <c r="H60" s="221">
        <v>0</v>
      </c>
      <c r="I60" s="221">
        <v>0</v>
      </c>
      <c r="J60" s="221">
        <v>0</v>
      </c>
      <c r="K60" s="221">
        <v>0</v>
      </c>
    </row>
    <row r="61" spans="3:13" x14ac:dyDescent="0.25">
      <c r="C61" s="287"/>
      <c r="D61" s="291"/>
      <c r="E61" s="142" t="s">
        <v>319</v>
      </c>
      <c r="F61" s="221"/>
      <c r="G61" s="221"/>
      <c r="H61" s="221"/>
      <c r="I61" s="221"/>
      <c r="J61" s="221"/>
      <c r="K61" s="221"/>
    </row>
    <row r="62" spans="3:13" x14ac:dyDescent="0.25">
      <c r="C62" s="287"/>
      <c r="D62" s="291"/>
      <c r="E62" s="142" t="s">
        <v>320</v>
      </c>
      <c r="F62" s="221">
        <v>0</v>
      </c>
      <c r="G62" s="221">
        <v>0</v>
      </c>
      <c r="H62" s="221">
        <v>0</v>
      </c>
      <c r="I62" s="221">
        <v>0</v>
      </c>
      <c r="J62" s="221">
        <v>0</v>
      </c>
      <c r="K62" s="221">
        <v>0</v>
      </c>
    </row>
    <row r="63" spans="3:13" x14ac:dyDescent="0.25">
      <c r="C63" s="287"/>
      <c r="D63" s="291"/>
      <c r="E63" s="142" t="s">
        <v>321</v>
      </c>
      <c r="F63" s="221"/>
      <c r="G63" s="221"/>
      <c r="H63" s="221"/>
      <c r="I63" s="221"/>
      <c r="J63" s="221"/>
      <c r="K63" s="221"/>
    </row>
    <row r="64" spans="3:13" x14ac:dyDescent="0.25">
      <c r="C64" s="287"/>
      <c r="D64" s="291"/>
      <c r="E64" s="142" t="s">
        <v>322</v>
      </c>
      <c r="F64" s="221">
        <v>0</v>
      </c>
      <c r="G64" s="221">
        <v>0</v>
      </c>
      <c r="H64" s="221">
        <v>0</v>
      </c>
      <c r="I64" s="221">
        <v>0</v>
      </c>
      <c r="J64" s="221">
        <v>0</v>
      </c>
      <c r="K64" s="221">
        <v>0</v>
      </c>
    </row>
    <row r="65" spans="3:11" x14ac:dyDescent="0.25">
      <c r="C65" s="287"/>
      <c r="D65" s="291"/>
      <c r="E65" s="142" t="s">
        <v>323</v>
      </c>
      <c r="F65" s="221"/>
      <c r="G65" s="221"/>
      <c r="H65" s="221"/>
      <c r="I65" s="221"/>
      <c r="J65" s="221"/>
      <c r="K65" s="221"/>
    </row>
    <row r="66" spans="3:11" x14ac:dyDescent="0.25">
      <c r="C66" s="287"/>
      <c r="D66" s="291"/>
      <c r="E66" s="142" t="s">
        <v>324</v>
      </c>
      <c r="F66" s="221"/>
      <c r="G66" s="221"/>
      <c r="H66" s="221"/>
      <c r="I66" s="221"/>
      <c r="J66" s="221"/>
      <c r="K66" s="221"/>
    </row>
    <row r="67" spans="3:11" x14ac:dyDescent="0.25">
      <c r="C67" s="145"/>
      <c r="D67" s="146"/>
      <c r="E67" s="142" t="s">
        <v>325</v>
      </c>
      <c r="F67" s="221">
        <v>0</v>
      </c>
      <c r="G67" s="221">
        <v>0</v>
      </c>
      <c r="H67" s="221">
        <v>0</v>
      </c>
      <c r="I67" s="221">
        <v>0</v>
      </c>
      <c r="J67" s="221">
        <v>0</v>
      </c>
      <c r="K67" s="221">
        <v>0</v>
      </c>
    </row>
    <row r="68" spans="3:11" x14ac:dyDescent="0.25">
      <c r="C68" s="287"/>
      <c r="D68" s="291"/>
      <c r="E68" s="142" t="s">
        <v>326</v>
      </c>
      <c r="F68" s="221">
        <v>0</v>
      </c>
      <c r="G68" s="221">
        <v>0</v>
      </c>
      <c r="H68" s="221">
        <v>0</v>
      </c>
      <c r="I68" s="221">
        <v>0</v>
      </c>
      <c r="J68" s="221">
        <v>0</v>
      </c>
      <c r="K68" s="221">
        <v>0</v>
      </c>
    </row>
    <row r="69" spans="3:11" x14ac:dyDescent="0.25">
      <c r="C69" s="287"/>
      <c r="D69" s="291"/>
      <c r="E69" s="142" t="s">
        <v>327</v>
      </c>
      <c r="F69" s="221"/>
      <c r="G69" s="221"/>
      <c r="H69" s="221"/>
      <c r="I69" s="221"/>
      <c r="J69" s="221"/>
      <c r="K69" s="221"/>
    </row>
    <row r="70" spans="3:11" x14ac:dyDescent="0.25">
      <c r="C70" s="287"/>
      <c r="D70" s="291"/>
      <c r="E70" s="142" t="s">
        <v>328</v>
      </c>
      <c r="F70" s="221">
        <v>0</v>
      </c>
      <c r="G70" s="221">
        <v>0</v>
      </c>
      <c r="H70" s="221">
        <v>0</v>
      </c>
      <c r="I70" s="221">
        <v>0</v>
      </c>
      <c r="J70" s="221">
        <v>0</v>
      </c>
      <c r="K70" s="221">
        <v>0</v>
      </c>
    </row>
    <row r="71" spans="3:11" x14ac:dyDescent="0.25">
      <c r="C71" s="287"/>
      <c r="D71" s="291"/>
      <c r="E71" s="142" t="s">
        <v>329</v>
      </c>
      <c r="F71" s="221"/>
      <c r="G71" s="221"/>
      <c r="H71" s="221"/>
      <c r="I71" s="221"/>
      <c r="J71" s="221"/>
      <c r="K71" s="221"/>
    </row>
    <row r="72" spans="3:11" x14ac:dyDescent="0.25">
      <c r="C72" s="287"/>
      <c r="D72" s="291"/>
      <c r="E72" s="142" t="s">
        <v>330</v>
      </c>
      <c r="F72" s="221">
        <v>0</v>
      </c>
      <c r="G72" s="221">
        <v>0</v>
      </c>
      <c r="H72" s="221">
        <v>0</v>
      </c>
      <c r="I72" s="221">
        <v>0</v>
      </c>
      <c r="J72" s="221">
        <v>0</v>
      </c>
      <c r="K72" s="221">
        <v>0</v>
      </c>
    </row>
    <row r="73" spans="3:11" x14ac:dyDescent="0.25">
      <c r="C73" s="287"/>
      <c r="D73" s="291"/>
      <c r="E73" s="142" t="s">
        <v>331</v>
      </c>
      <c r="F73" s="221"/>
      <c r="G73" s="221"/>
      <c r="H73" s="221"/>
      <c r="I73" s="221"/>
      <c r="J73" s="221"/>
      <c r="K73" s="221"/>
    </row>
    <row r="74" spans="3:11" x14ac:dyDescent="0.25">
      <c r="C74" s="145"/>
      <c r="D74" s="291" t="s">
        <v>332</v>
      </c>
      <c r="E74" s="292"/>
      <c r="F74" s="221">
        <f>SUM(F75:F78)</f>
        <v>0</v>
      </c>
      <c r="G74" s="221">
        <f t="shared" ref="G74:J74" si="5">SUM(G75:G78)</f>
        <v>0</v>
      </c>
      <c r="H74" s="221">
        <f t="shared" si="5"/>
        <v>0</v>
      </c>
      <c r="I74" s="221">
        <f t="shared" si="5"/>
        <v>0</v>
      </c>
      <c r="J74" s="221">
        <f t="shared" si="5"/>
        <v>0</v>
      </c>
      <c r="K74" s="221">
        <f>+G74</f>
        <v>0</v>
      </c>
    </row>
    <row r="75" spans="3:11" x14ac:dyDescent="0.25">
      <c r="C75" s="145"/>
      <c r="D75" s="146"/>
      <c r="E75" s="142" t="s">
        <v>333</v>
      </c>
      <c r="F75" s="221">
        <v>0</v>
      </c>
      <c r="G75" s="221">
        <v>0</v>
      </c>
      <c r="H75" s="221">
        <v>0</v>
      </c>
      <c r="I75" s="221">
        <v>0</v>
      </c>
      <c r="J75" s="221">
        <v>0</v>
      </c>
      <c r="K75" s="221">
        <v>0</v>
      </c>
    </row>
    <row r="76" spans="3:11" x14ac:dyDescent="0.25">
      <c r="C76" s="145"/>
      <c r="D76" s="146"/>
      <c r="E76" s="142" t="s">
        <v>334</v>
      </c>
      <c r="F76" s="221">
        <v>0</v>
      </c>
      <c r="G76" s="221">
        <v>0</v>
      </c>
      <c r="H76" s="221">
        <v>0</v>
      </c>
      <c r="I76" s="221">
        <v>0</v>
      </c>
      <c r="J76" s="221">
        <v>0</v>
      </c>
      <c r="K76" s="221">
        <v>0</v>
      </c>
    </row>
    <row r="77" spans="3:11" x14ac:dyDescent="0.25">
      <c r="C77" s="145"/>
      <c r="D77" s="146"/>
      <c r="E77" s="142" t="s">
        <v>335</v>
      </c>
      <c r="F77" s="221">
        <v>0</v>
      </c>
      <c r="G77" s="221">
        <v>0</v>
      </c>
      <c r="H77" s="221">
        <v>0</v>
      </c>
      <c r="I77" s="221">
        <v>0</v>
      </c>
      <c r="J77" s="221">
        <v>0</v>
      </c>
      <c r="K77" s="221">
        <v>0</v>
      </c>
    </row>
    <row r="78" spans="3:11" x14ac:dyDescent="0.25">
      <c r="C78" s="145"/>
      <c r="D78" s="146"/>
      <c r="E78" s="142" t="s">
        <v>336</v>
      </c>
      <c r="F78" s="221">
        <v>0</v>
      </c>
      <c r="G78" s="221">
        <v>0</v>
      </c>
      <c r="H78" s="221">
        <v>0</v>
      </c>
      <c r="I78" s="221">
        <v>0</v>
      </c>
      <c r="J78" s="221">
        <v>0</v>
      </c>
      <c r="K78" s="221">
        <f>+G78</f>
        <v>0</v>
      </c>
    </row>
    <row r="79" spans="3:11" x14ac:dyDescent="0.25">
      <c r="C79" s="145"/>
      <c r="D79" s="291" t="s">
        <v>337</v>
      </c>
      <c r="E79" s="292"/>
      <c r="F79" s="221">
        <f>SUM(F80:F82)</f>
        <v>0</v>
      </c>
      <c r="G79" s="221">
        <f t="shared" ref="G79:K79" si="6">SUM(G80:G82)</f>
        <v>0</v>
      </c>
      <c r="H79" s="221">
        <f t="shared" si="6"/>
        <v>0</v>
      </c>
      <c r="I79" s="221">
        <f t="shared" si="6"/>
        <v>0</v>
      </c>
      <c r="J79" s="221">
        <f t="shared" si="6"/>
        <v>0</v>
      </c>
      <c r="K79" s="221">
        <f t="shared" si="6"/>
        <v>0</v>
      </c>
    </row>
    <row r="80" spans="3:11" x14ac:dyDescent="0.25">
      <c r="C80" s="287"/>
      <c r="D80" s="291"/>
      <c r="E80" s="142" t="s">
        <v>338</v>
      </c>
      <c r="F80" s="221">
        <v>0</v>
      </c>
      <c r="G80" s="221">
        <v>0</v>
      </c>
      <c r="H80" s="221">
        <v>0</v>
      </c>
      <c r="I80" s="221">
        <v>0</v>
      </c>
      <c r="J80" s="221">
        <v>0</v>
      </c>
      <c r="K80" s="221">
        <v>0</v>
      </c>
    </row>
    <row r="81" spans="3:11" x14ac:dyDescent="0.25">
      <c r="C81" s="287"/>
      <c r="D81" s="291"/>
      <c r="E81" s="142" t="s">
        <v>339</v>
      </c>
      <c r="F81" s="221"/>
      <c r="G81" s="221"/>
      <c r="H81" s="221"/>
      <c r="I81" s="221"/>
      <c r="J81" s="221"/>
      <c r="K81" s="221"/>
    </row>
    <row r="82" spans="3:11" x14ac:dyDescent="0.25">
      <c r="C82" s="145"/>
      <c r="D82" s="146"/>
      <c r="E82" s="142" t="s">
        <v>340</v>
      </c>
      <c r="F82" s="221">
        <v>0</v>
      </c>
      <c r="G82" s="221">
        <v>0</v>
      </c>
      <c r="H82" s="221">
        <v>0</v>
      </c>
      <c r="I82" s="221">
        <v>0</v>
      </c>
      <c r="J82" s="221">
        <v>0</v>
      </c>
      <c r="K82" s="221">
        <v>0</v>
      </c>
    </row>
    <row r="83" spans="3:11" x14ac:dyDescent="0.25">
      <c r="C83" s="287"/>
      <c r="D83" s="291" t="s">
        <v>341</v>
      </c>
      <c r="E83" s="292"/>
      <c r="F83" s="221">
        <v>0</v>
      </c>
      <c r="G83" s="221">
        <v>0</v>
      </c>
      <c r="H83" s="221">
        <v>0</v>
      </c>
      <c r="I83" s="221">
        <v>0</v>
      </c>
      <c r="J83" s="221">
        <v>0</v>
      </c>
      <c r="K83" s="221">
        <f>J83</f>
        <v>0</v>
      </c>
    </row>
    <row r="84" spans="3:11" x14ac:dyDescent="0.25">
      <c r="C84" s="287"/>
      <c r="D84" s="291" t="s">
        <v>342</v>
      </c>
      <c r="E84" s="292"/>
      <c r="F84" s="221"/>
      <c r="G84" s="221"/>
      <c r="H84" s="221"/>
      <c r="I84" s="221"/>
      <c r="J84" s="221"/>
      <c r="K84" s="221"/>
    </row>
    <row r="85" spans="3:11" x14ac:dyDescent="0.25">
      <c r="C85" s="145"/>
      <c r="D85" s="291" t="s">
        <v>343</v>
      </c>
      <c r="E85" s="292"/>
      <c r="F85" s="221">
        <v>0</v>
      </c>
      <c r="G85" s="221">
        <v>0</v>
      </c>
      <c r="H85" s="221">
        <v>0</v>
      </c>
      <c r="I85" s="221">
        <v>0</v>
      </c>
      <c r="J85" s="221">
        <v>0</v>
      </c>
      <c r="K85" s="221">
        <v>0</v>
      </c>
    </row>
    <row r="86" spans="3:11" x14ac:dyDescent="0.25">
      <c r="C86" s="145"/>
      <c r="D86" s="291"/>
      <c r="E86" s="292"/>
      <c r="F86" s="221"/>
      <c r="G86" s="221"/>
      <c r="H86" s="221"/>
      <c r="I86" s="221"/>
      <c r="J86" s="221"/>
      <c r="K86" s="221"/>
    </row>
    <row r="87" spans="3:11" x14ac:dyDescent="0.25">
      <c r="C87" s="293" t="s">
        <v>344</v>
      </c>
      <c r="D87" s="289"/>
      <c r="E87" s="289"/>
      <c r="F87" s="221">
        <f>+F85+F83+F79+F74+F57</f>
        <v>0</v>
      </c>
      <c r="G87" s="221">
        <f t="shared" ref="G87:K87" si="7">+G85+G83+G79+G74+G57</f>
        <v>0</v>
      </c>
      <c r="H87" s="221">
        <f t="shared" si="7"/>
        <v>0</v>
      </c>
      <c r="I87" s="221">
        <f t="shared" si="7"/>
        <v>0</v>
      </c>
      <c r="J87" s="221">
        <f t="shared" si="7"/>
        <v>0</v>
      </c>
      <c r="K87" s="221">
        <f t="shared" si="7"/>
        <v>0</v>
      </c>
    </row>
    <row r="88" spans="3:11" x14ac:dyDescent="0.25">
      <c r="C88" s="293" t="s">
        <v>345</v>
      </c>
      <c r="D88" s="289"/>
      <c r="E88" s="289"/>
      <c r="F88" s="221"/>
      <c r="G88" s="221"/>
      <c r="H88" s="221"/>
      <c r="I88" s="221"/>
      <c r="J88" s="221"/>
      <c r="K88" s="221"/>
    </row>
    <row r="89" spans="3:11" x14ac:dyDescent="0.25">
      <c r="C89" s="145"/>
      <c r="D89" s="291"/>
      <c r="E89" s="292"/>
      <c r="F89" s="221"/>
      <c r="G89" s="221"/>
      <c r="H89" s="221"/>
      <c r="I89" s="221"/>
      <c r="J89" s="221"/>
      <c r="K89" s="221"/>
    </row>
    <row r="90" spans="3:11" x14ac:dyDescent="0.25">
      <c r="C90" s="293" t="s">
        <v>346</v>
      </c>
      <c r="D90" s="289"/>
      <c r="E90" s="289"/>
      <c r="F90" s="221">
        <f>+F91</f>
        <v>0</v>
      </c>
      <c r="G90" s="221">
        <f t="shared" ref="G90:K90" si="8">+G91</f>
        <v>0</v>
      </c>
      <c r="H90" s="221">
        <f t="shared" si="8"/>
        <v>0</v>
      </c>
      <c r="I90" s="221">
        <f t="shared" si="8"/>
        <v>0</v>
      </c>
      <c r="J90" s="221">
        <f t="shared" si="8"/>
        <v>0</v>
      </c>
      <c r="K90" s="221">
        <f t="shared" si="8"/>
        <v>0</v>
      </c>
    </row>
    <row r="91" spans="3:11" x14ac:dyDescent="0.25">
      <c r="C91" s="145"/>
      <c r="D91" s="291" t="s">
        <v>347</v>
      </c>
      <c r="E91" s="292"/>
      <c r="F91" s="221">
        <v>0</v>
      </c>
      <c r="G91" s="221">
        <v>0</v>
      </c>
      <c r="H91" s="221">
        <v>0</v>
      </c>
      <c r="I91" s="221">
        <v>0</v>
      </c>
      <c r="J91" s="221">
        <v>0</v>
      </c>
      <c r="K91" s="221">
        <v>0</v>
      </c>
    </row>
    <row r="92" spans="3:11" x14ac:dyDescent="0.25">
      <c r="C92" s="145"/>
      <c r="D92" s="291"/>
      <c r="E92" s="292"/>
      <c r="F92" s="221"/>
      <c r="G92" s="221"/>
      <c r="H92" s="221"/>
      <c r="I92" s="221"/>
      <c r="J92" s="221"/>
      <c r="K92" s="221"/>
    </row>
    <row r="93" spans="3:11" x14ac:dyDescent="0.25">
      <c r="C93" s="293" t="s">
        <v>348</v>
      </c>
      <c r="D93" s="289"/>
      <c r="E93" s="289"/>
      <c r="F93" s="221">
        <f>+F51</f>
        <v>396352872</v>
      </c>
      <c r="G93" s="221">
        <f>+G51+G87</f>
        <v>20299736.899999999</v>
      </c>
      <c r="H93" s="221">
        <f t="shared" ref="H93:K93" si="9">+H51+H87</f>
        <v>416652608.89999998</v>
      </c>
      <c r="I93" s="221">
        <f t="shared" si="9"/>
        <v>95246085.109999999</v>
      </c>
      <c r="J93" s="221">
        <f t="shared" si="9"/>
        <v>95246085.109999999</v>
      </c>
      <c r="K93" s="221">
        <f t="shared" si="9"/>
        <v>-301106786.89000005</v>
      </c>
    </row>
    <row r="94" spans="3:11" x14ac:dyDescent="0.25">
      <c r="C94" s="145"/>
      <c r="D94" s="291"/>
      <c r="E94" s="292"/>
      <c r="F94" s="221"/>
      <c r="G94" s="221"/>
      <c r="H94" s="221"/>
      <c r="I94" s="221"/>
      <c r="J94" s="221"/>
      <c r="K94" s="221"/>
    </row>
    <row r="95" spans="3:11" x14ac:dyDescent="0.25">
      <c r="C95" s="145"/>
      <c r="D95" s="288" t="s">
        <v>349</v>
      </c>
      <c r="E95" s="289"/>
      <c r="F95" s="221"/>
      <c r="G95" s="221"/>
      <c r="H95" s="221"/>
      <c r="I95" s="221"/>
      <c r="J95" s="221"/>
      <c r="K95" s="221"/>
    </row>
    <row r="96" spans="3:11" x14ac:dyDescent="0.25">
      <c r="C96" s="287"/>
      <c r="D96" s="291" t="s">
        <v>350</v>
      </c>
      <c r="E96" s="292"/>
      <c r="F96" s="221">
        <v>0</v>
      </c>
      <c r="G96" s="221">
        <v>0</v>
      </c>
      <c r="H96" s="221">
        <v>0</v>
      </c>
      <c r="I96" s="221">
        <v>0</v>
      </c>
      <c r="J96" s="221">
        <v>0</v>
      </c>
      <c r="K96" s="221">
        <v>0</v>
      </c>
    </row>
    <row r="97" spans="3:11" x14ac:dyDescent="0.25">
      <c r="C97" s="287"/>
      <c r="D97" s="291" t="s">
        <v>351</v>
      </c>
      <c r="E97" s="292"/>
      <c r="F97" s="221"/>
      <c r="G97" s="221"/>
      <c r="H97" s="221"/>
      <c r="I97" s="221"/>
      <c r="J97" s="221"/>
      <c r="K97" s="221"/>
    </row>
    <row r="98" spans="3:11" x14ac:dyDescent="0.25">
      <c r="C98" s="287"/>
      <c r="D98" s="291" t="s">
        <v>352</v>
      </c>
      <c r="E98" s="292"/>
      <c r="F98" s="221">
        <v>0</v>
      </c>
      <c r="G98" s="221">
        <v>0</v>
      </c>
      <c r="H98" s="221">
        <v>0</v>
      </c>
      <c r="I98" s="221">
        <v>0</v>
      </c>
      <c r="J98" s="221">
        <v>0</v>
      </c>
      <c r="K98" s="221">
        <v>0</v>
      </c>
    </row>
    <row r="99" spans="3:11" x14ac:dyDescent="0.25">
      <c r="C99" s="287"/>
      <c r="D99" s="291" t="s">
        <v>353</v>
      </c>
      <c r="E99" s="292"/>
      <c r="F99" s="221"/>
      <c r="G99" s="221"/>
      <c r="H99" s="221"/>
      <c r="I99" s="221"/>
      <c r="J99" s="221"/>
      <c r="K99" s="221"/>
    </row>
    <row r="100" spans="3:11" x14ac:dyDescent="0.25">
      <c r="C100" s="287"/>
      <c r="D100" s="291" t="s">
        <v>248</v>
      </c>
      <c r="E100" s="292"/>
      <c r="F100" s="221"/>
      <c r="G100" s="221"/>
      <c r="H100" s="221"/>
      <c r="I100" s="221"/>
      <c r="J100" s="221"/>
      <c r="K100" s="221"/>
    </row>
    <row r="101" spans="3:11" x14ac:dyDescent="0.25">
      <c r="C101" s="287"/>
      <c r="D101" s="288" t="s">
        <v>354</v>
      </c>
      <c r="E101" s="289"/>
      <c r="F101" s="221">
        <f>+F96+F98</f>
        <v>0</v>
      </c>
      <c r="G101" s="221">
        <f t="shared" ref="G101:K101" si="10">+G96+G98</f>
        <v>0</v>
      </c>
      <c r="H101" s="221">
        <f t="shared" si="10"/>
        <v>0</v>
      </c>
      <c r="I101" s="221">
        <f t="shared" si="10"/>
        <v>0</v>
      </c>
      <c r="J101" s="221">
        <f t="shared" si="10"/>
        <v>0</v>
      </c>
      <c r="K101" s="221">
        <f t="shared" si="10"/>
        <v>0</v>
      </c>
    </row>
    <row r="102" spans="3:11" x14ac:dyDescent="0.25">
      <c r="C102" s="287"/>
      <c r="D102" s="288" t="s">
        <v>355</v>
      </c>
      <c r="E102" s="289"/>
      <c r="F102" s="40"/>
      <c r="G102" s="40"/>
      <c r="H102" s="40"/>
      <c r="I102" s="40"/>
      <c r="J102" s="40"/>
      <c r="K102" s="148"/>
    </row>
    <row r="103" spans="3:11" ht="5.25" customHeight="1" x14ac:dyDescent="0.25">
      <c r="C103" s="11"/>
      <c r="D103" s="290"/>
      <c r="E103" s="290"/>
      <c r="F103" s="39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8"/>
  <sheetViews>
    <sheetView view="pageBreakPreview" topLeftCell="A60" zoomScale="60" zoomScaleNormal="100" workbookViewId="0">
      <selection activeCell="C3" sqref="C3:J108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19" t="s">
        <v>647</v>
      </c>
    </row>
    <row r="3" spans="3:18" x14ac:dyDescent="0.25">
      <c r="C3" s="256" t="s">
        <v>644</v>
      </c>
      <c r="D3" s="256"/>
      <c r="E3" s="256"/>
      <c r="F3" s="256"/>
      <c r="G3" s="256"/>
      <c r="H3" s="256"/>
      <c r="I3" s="256"/>
      <c r="J3" s="256"/>
    </row>
    <row r="4" spans="3:18" x14ac:dyDescent="0.25">
      <c r="C4" s="256" t="s">
        <v>356</v>
      </c>
      <c r="D4" s="256"/>
      <c r="E4" s="256"/>
      <c r="F4" s="256"/>
      <c r="G4" s="256"/>
      <c r="H4" s="256"/>
      <c r="I4" s="256"/>
      <c r="J4" s="256"/>
    </row>
    <row r="5" spans="3:18" x14ac:dyDescent="0.25">
      <c r="C5" s="256" t="s">
        <v>357</v>
      </c>
      <c r="D5" s="256"/>
      <c r="E5" s="256"/>
      <c r="F5" s="256"/>
      <c r="G5" s="256"/>
      <c r="H5" s="256"/>
      <c r="I5" s="256"/>
      <c r="J5" s="256"/>
    </row>
    <row r="6" spans="3:18" x14ac:dyDescent="0.25">
      <c r="C6" s="263" t="s">
        <v>731</v>
      </c>
      <c r="D6" s="256"/>
      <c r="E6" s="256"/>
      <c r="F6" s="256"/>
      <c r="G6" s="256"/>
      <c r="H6" s="256"/>
      <c r="I6" s="256"/>
      <c r="J6" s="256"/>
    </row>
    <row r="7" spans="3:18" x14ac:dyDescent="0.25">
      <c r="C7" s="265" t="s">
        <v>1</v>
      </c>
      <c r="D7" s="265"/>
      <c r="E7" s="265"/>
      <c r="F7" s="265"/>
      <c r="G7" s="265"/>
      <c r="H7" s="265"/>
      <c r="I7" s="265"/>
      <c r="J7" s="265"/>
    </row>
    <row r="8" spans="3:18" x14ac:dyDescent="0.25">
      <c r="C8" s="256" t="s">
        <v>2</v>
      </c>
      <c r="D8" s="256"/>
      <c r="E8" s="256" t="s">
        <v>358</v>
      </c>
      <c r="F8" s="256"/>
      <c r="G8" s="256"/>
      <c r="H8" s="256"/>
      <c r="I8" s="256"/>
      <c r="J8" s="185" t="s">
        <v>359</v>
      </c>
    </row>
    <row r="9" spans="3:18" x14ac:dyDescent="0.25">
      <c r="C9" s="256"/>
      <c r="D9" s="256"/>
      <c r="E9" s="185" t="s">
        <v>240</v>
      </c>
      <c r="F9" s="185" t="s">
        <v>269</v>
      </c>
      <c r="G9" s="256" t="s">
        <v>271</v>
      </c>
      <c r="H9" s="256" t="s">
        <v>222</v>
      </c>
      <c r="I9" s="256" t="s">
        <v>224</v>
      </c>
      <c r="J9" s="185" t="s">
        <v>360</v>
      </c>
    </row>
    <row r="10" spans="3:18" x14ac:dyDescent="0.25">
      <c r="C10" s="265"/>
      <c r="D10" s="265"/>
      <c r="E10" s="189" t="s">
        <v>361</v>
      </c>
      <c r="F10" s="189" t="s">
        <v>270</v>
      </c>
      <c r="G10" s="265"/>
      <c r="H10" s="265"/>
      <c r="I10" s="265"/>
      <c r="J10" s="191"/>
    </row>
    <row r="11" spans="3:18" x14ac:dyDescent="0.25">
      <c r="C11" s="294" t="s">
        <v>362</v>
      </c>
      <c r="D11" s="289"/>
      <c r="E11" s="183">
        <f>+E12+E20+E31+E42+E53+E64+E68+E78+E82</f>
        <v>417575128.67000002</v>
      </c>
      <c r="F11" s="198">
        <f>+F12+F20+F31+F42+F53+F64+F68+F78+F82</f>
        <v>20299736.899999999</v>
      </c>
      <c r="G11" s="183">
        <f t="shared" ref="G11:J11" si="0">+G12+G20+G31+G42+G53+G64+G68+G78+G82</f>
        <v>437874865.56999999</v>
      </c>
      <c r="H11" s="183">
        <f>+H12+H20+H31+H42+H53+H64+H68+H78+H82</f>
        <v>82411721.579999983</v>
      </c>
      <c r="I11" s="200">
        <f>+I12+I20+I31+I42+I53+I64+I68+I78+I82</f>
        <v>76150353.099999979</v>
      </c>
      <c r="J11" s="183">
        <f t="shared" si="0"/>
        <v>355463143.98999995</v>
      </c>
      <c r="M11" s="119"/>
      <c r="O11" s="119"/>
      <c r="R11" s="119"/>
    </row>
    <row r="12" spans="3:18" x14ac:dyDescent="0.25">
      <c r="C12" s="295" t="s">
        <v>363</v>
      </c>
      <c r="D12" s="292"/>
      <c r="E12" s="127">
        <f>SUM(E13:E19)</f>
        <v>362776717</v>
      </c>
      <c r="F12" s="127">
        <f>SUM(F13:F19)</f>
        <v>16038966</v>
      </c>
      <c r="G12" s="168">
        <f>SUM(G13:G19)</f>
        <v>378815683</v>
      </c>
      <c r="H12" s="218">
        <f t="shared" ref="H12:J12" si="1">SUM(H13:H19)</f>
        <v>74009472.949999988</v>
      </c>
      <c r="I12" s="193">
        <f t="shared" si="1"/>
        <v>68225261.50999999</v>
      </c>
      <c r="J12" s="193">
        <f t="shared" si="1"/>
        <v>304806210.04999995</v>
      </c>
      <c r="L12" s="197"/>
    </row>
    <row r="13" spans="3:18" x14ac:dyDescent="0.25">
      <c r="C13" s="35"/>
      <c r="D13" s="37" t="s">
        <v>364</v>
      </c>
      <c r="E13" s="127">
        <v>115918128</v>
      </c>
      <c r="F13" s="127">
        <v>0</v>
      </c>
      <c r="G13" s="205">
        <f t="shared" ref="G13:G41" si="2">+E13+F13</f>
        <v>115918128</v>
      </c>
      <c r="H13" s="127">
        <v>27633517.73</v>
      </c>
      <c r="I13" s="204">
        <v>27612554.82</v>
      </c>
      <c r="J13" s="211">
        <f t="shared" ref="J13:J16" si="3">G13-H13</f>
        <v>88284610.269999996</v>
      </c>
    </row>
    <row r="14" spans="3:18" x14ac:dyDescent="0.25">
      <c r="C14" s="35"/>
      <c r="D14" s="37" t="s">
        <v>365</v>
      </c>
      <c r="E14" s="127">
        <v>0</v>
      </c>
      <c r="F14" s="127">
        <v>0</v>
      </c>
      <c r="G14" s="211">
        <f t="shared" si="2"/>
        <v>0</v>
      </c>
      <c r="H14" s="127">
        <v>0</v>
      </c>
      <c r="I14" s="127">
        <v>0</v>
      </c>
      <c r="J14" s="211">
        <f t="shared" si="3"/>
        <v>0</v>
      </c>
    </row>
    <row r="15" spans="3:18" x14ac:dyDescent="0.25">
      <c r="C15" s="35"/>
      <c r="D15" s="37" t="s">
        <v>366</v>
      </c>
      <c r="E15" s="127">
        <v>78397335</v>
      </c>
      <c r="F15" s="193">
        <v>0</v>
      </c>
      <c r="G15" s="242">
        <f t="shared" si="2"/>
        <v>78397335</v>
      </c>
      <c r="H15" s="127">
        <v>11320743.310000001</v>
      </c>
      <c r="I15" s="204">
        <v>11318427.34</v>
      </c>
      <c r="J15" s="211">
        <f t="shared" si="3"/>
        <v>67076591.689999998</v>
      </c>
    </row>
    <row r="16" spans="3:18" x14ac:dyDescent="0.25">
      <c r="C16" s="35"/>
      <c r="D16" s="37" t="s">
        <v>367</v>
      </c>
      <c r="E16" s="127">
        <v>2700000</v>
      </c>
      <c r="F16" s="198">
        <v>0</v>
      </c>
      <c r="G16" s="242">
        <f t="shared" si="2"/>
        <v>2700000</v>
      </c>
      <c r="H16" s="127">
        <v>0</v>
      </c>
      <c r="I16" s="127">
        <v>0</v>
      </c>
      <c r="J16" s="211">
        <f t="shared" si="3"/>
        <v>2700000</v>
      </c>
    </row>
    <row r="17" spans="3:13" x14ac:dyDescent="0.25">
      <c r="C17" s="35"/>
      <c r="D17" s="37" t="s">
        <v>368</v>
      </c>
      <c r="E17" s="127">
        <v>165761254</v>
      </c>
      <c r="F17" s="127">
        <v>16038966</v>
      </c>
      <c r="G17" s="242">
        <f t="shared" si="2"/>
        <v>181800220</v>
      </c>
      <c r="H17" s="127">
        <v>35055211.909999996</v>
      </c>
      <c r="I17" s="127">
        <v>29294279.350000001</v>
      </c>
      <c r="J17" s="205">
        <f>G17-H17</f>
        <v>146745008.09</v>
      </c>
      <c r="M17" s="119"/>
    </row>
    <row r="18" spans="3:13" x14ac:dyDescent="0.25">
      <c r="C18" s="35"/>
      <c r="D18" s="37" t="s">
        <v>369</v>
      </c>
      <c r="E18" s="127">
        <v>0</v>
      </c>
      <c r="F18" s="127">
        <v>0</v>
      </c>
      <c r="G18" s="242">
        <f t="shared" si="2"/>
        <v>0</v>
      </c>
      <c r="H18" s="127">
        <v>0</v>
      </c>
      <c r="I18" s="127">
        <v>0</v>
      </c>
      <c r="J18" s="211">
        <f t="shared" ref="J18:J19" si="4">G18-H18</f>
        <v>0</v>
      </c>
    </row>
    <row r="19" spans="3:13" x14ac:dyDescent="0.25">
      <c r="C19" s="35"/>
      <c r="D19" s="37" t="s">
        <v>370</v>
      </c>
      <c r="E19" s="127">
        <v>0</v>
      </c>
      <c r="F19" s="127">
        <v>0</v>
      </c>
      <c r="G19" s="242">
        <f t="shared" si="2"/>
        <v>0</v>
      </c>
      <c r="H19" s="127">
        <v>0</v>
      </c>
      <c r="I19" s="127">
        <v>0</v>
      </c>
      <c r="J19" s="211">
        <f t="shared" si="4"/>
        <v>0</v>
      </c>
    </row>
    <row r="20" spans="3:13" x14ac:dyDescent="0.25">
      <c r="C20" s="295" t="s">
        <v>371</v>
      </c>
      <c r="D20" s="292"/>
      <c r="E20" s="127">
        <f>SUM(E21:E30)</f>
        <v>10208409</v>
      </c>
      <c r="F20" s="196">
        <f t="shared" ref="F20:I20" si="5">SUM(F21:F30)</f>
        <v>1698501.43</v>
      </c>
      <c r="G20" s="242">
        <f>SUM(G21:G30)</f>
        <v>11906910.43</v>
      </c>
      <c r="H20" s="196">
        <f t="shared" si="5"/>
        <v>3148089.0999999996</v>
      </c>
      <c r="I20" s="199">
        <f t="shared" si="5"/>
        <v>3141593.0999999996</v>
      </c>
      <c r="J20" s="201">
        <f>SUM(J21:J30)</f>
        <v>8758821.3300000001</v>
      </c>
    </row>
    <row r="21" spans="3:13" x14ac:dyDescent="0.25">
      <c r="C21" s="295"/>
      <c r="D21" s="37" t="s">
        <v>372</v>
      </c>
      <c r="E21" s="127">
        <v>5562750</v>
      </c>
      <c r="F21" s="195">
        <v>433270</v>
      </c>
      <c r="G21" s="242">
        <f t="shared" ref="G21:G30" si="6">+E21+F21</f>
        <v>5996020</v>
      </c>
      <c r="H21" s="127">
        <v>1382984.58</v>
      </c>
      <c r="I21" s="204">
        <v>1382984.58</v>
      </c>
      <c r="J21" s="211">
        <f t="shared" ref="J21:J41" si="7">G21-H21</f>
        <v>4613035.42</v>
      </c>
    </row>
    <row r="22" spans="3:13" x14ac:dyDescent="0.25">
      <c r="C22" s="295"/>
      <c r="D22" s="37" t="s">
        <v>373</v>
      </c>
      <c r="E22" s="127"/>
      <c r="F22" s="127"/>
      <c r="G22" s="242"/>
      <c r="H22" s="127"/>
      <c r="I22" s="127"/>
      <c r="J22" s="211"/>
    </row>
    <row r="23" spans="3:13" x14ac:dyDescent="0.25">
      <c r="C23" s="35"/>
      <c r="D23" s="37" t="s">
        <v>374</v>
      </c>
      <c r="E23" s="127">
        <v>555500</v>
      </c>
      <c r="F23" s="195">
        <v>600000</v>
      </c>
      <c r="G23" s="242">
        <f t="shared" si="6"/>
        <v>1155500</v>
      </c>
      <c r="H23" s="127">
        <v>298714.61</v>
      </c>
      <c r="I23" s="127">
        <v>298714.61</v>
      </c>
      <c r="J23" s="211">
        <f t="shared" si="7"/>
        <v>856785.39</v>
      </c>
    </row>
    <row r="24" spans="3:13" x14ac:dyDescent="0.25">
      <c r="C24" s="35"/>
      <c r="D24" s="37" t="s">
        <v>375</v>
      </c>
      <c r="E24" s="127">
        <v>0</v>
      </c>
      <c r="F24" s="127">
        <v>0</v>
      </c>
      <c r="G24" s="242">
        <f t="shared" si="6"/>
        <v>0</v>
      </c>
      <c r="H24" s="127">
        <v>0</v>
      </c>
      <c r="I24" s="127">
        <v>0</v>
      </c>
      <c r="J24" s="211">
        <f t="shared" si="7"/>
        <v>0</v>
      </c>
    </row>
    <row r="25" spans="3:13" x14ac:dyDescent="0.25">
      <c r="C25" s="35"/>
      <c r="D25" s="37" t="s">
        <v>376</v>
      </c>
      <c r="E25" s="127">
        <v>91000</v>
      </c>
      <c r="F25" s="127">
        <v>197680.25</v>
      </c>
      <c r="G25" s="242">
        <f t="shared" si="6"/>
        <v>288680.25</v>
      </c>
      <c r="H25" s="127">
        <v>121380.79</v>
      </c>
      <c r="I25" s="127">
        <v>121380.79</v>
      </c>
      <c r="J25" s="211">
        <f t="shared" si="7"/>
        <v>167299.46000000002</v>
      </c>
    </row>
    <row r="26" spans="3:13" x14ac:dyDescent="0.25">
      <c r="C26" s="35"/>
      <c r="D26" s="37" t="s">
        <v>377</v>
      </c>
      <c r="E26" s="127">
        <v>93900</v>
      </c>
      <c r="F26" s="127">
        <v>203720.49</v>
      </c>
      <c r="G26" s="242">
        <f t="shared" si="6"/>
        <v>297620.49</v>
      </c>
      <c r="H26" s="127">
        <v>192620.49</v>
      </c>
      <c r="I26" s="127">
        <v>192620.49</v>
      </c>
      <c r="J26" s="211">
        <f t="shared" si="7"/>
        <v>105000</v>
      </c>
    </row>
    <row r="27" spans="3:13" x14ac:dyDescent="0.25">
      <c r="C27" s="35"/>
      <c r="D27" s="37" t="s">
        <v>378</v>
      </c>
      <c r="E27" s="127">
        <v>2176019</v>
      </c>
      <c r="F27" s="127">
        <v>0</v>
      </c>
      <c r="G27" s="242">
        <f t="shared" si="6"/>
        <v>2176019</v>
      </c>
      <c r="H27" s="127">
        <v>572800</v>
      </c>
      <c r="I27" s="127">
        <v>572800</v>
      </c>
      <c r="J27" s="211">
        <f t="shared" si="7"/>
        <v>1603219</v>
      </c>
    </row>
    <row r="28" spans="3:13" x14ac:dyDescent="0.25">
      <c r="C28" s="35"/>
      <c r="D28" s="37" t="s">
        <v>379</v>
      </c>
      <c r="E28" s="127">
        <v>1374486</v>
      </c>
      <c r="F28" s="127">
        <v>106594</v>
      </c>
      <c r="G28" s="242">
        <f t="shared" si="6"/>
        <v>1481080</v>
      </c>
      <c r="H28" s="127">
        <v>395165.6</v>
      </c>
      <c r="I28" s="204">
        <v>395165.6</v>
      </c>
      <c r="J28" s="211">
        <f t="shared" si="7"/>
        <v>1085914.3999999999</v>
      </c>
    </row>
    <row r="29" spans="3:13" x14ac:dyDescent="0.25">
      <c r="C29" s="35"/>
      <c r="D29" s="37" t="s">
        <v>380</v>
      </c>
      <c r="E29" s="127">
        <v>0</v>
      </c>
      <c r="F29" s="127">
        <v>0</v>
      </c>
      <c r="G29" s="242">
        <f t="shared" si="6"/>
        <v>0</v>
      </c>
      <c r="H29" s="127">
        <v>0</v>
      </c>
      <c r="I29" s="127">
        <v>0</v>
      </c>
      <c r="J29" s="211">
        <f t="shared" si="7"/>
        <v>0</v>
      </c>
    </row>
    <row r="30" spans="3:13" x14ac:dyDescent="0.25">
      <c r="C30" s="35"/>
      <c r="D30" s="37" t="s">
        <v>381</v>
      </c>
      <c r="E30" s="127">
        <v>354754</v>
      </c>
      <c r="F30" s="127">
        <v>157236.69</v>
      </c>
      <c r="G30" s="242">
        <f t="shared" si="6"/>
        <v>511990.69</v>
      </c>
      <c r="H30" s="127">
        <v>184423.03</v>
      </c>
      <c r="I30" s="127">
        <v>177927.03</v>
      </c>
      <c r="J30" s="211">
        <f t="shared" si="7"/>
        <v>327567.66000000003</v>
      </c>
    </row>
    <row r="31" spans="3:13" x14ac:dyDescent="0.25">
      <c r="C31" s="295" t="s">
        <v>382</v>
      </c>
      <c r="D31" s="292"/>
      <c r="E31" s="127">
        <f t="shared" ref="E31:F31" si="8">SUM(E32:E41)</f>
        <v>24517765</v>
      </c>
      <c r="F31" s="242">
        <f t="shared" si="8"/>
        <v>2562269.4699999997</v>
      </c>
      <c r="G31" s="242">
        <f>SUM(G32:G41)</f>
        <v>27080034.469999999</v>
      </c>
      <c r="H31" s="195">
        <f>SUM(H32:H41)</f>
        <v>5180421.17</v>
      </c>
      <c r="I31" s="241">
        <f>SUM(I32:I41)</f>
        <v>4729092.6900000004</v>
      </c>
      <c r="J31" s="236">
        <f t="shared" si="7"/>
        <v>21899613.299999997</v>
      </c>
    </row>
    <row r="32" spans="3:13" x14ac:dyDescent="0.25">
      <c r="C32" s="35"/>
      <c r="D32" s="37" t="s">
        <v>383</v>
      </c>
      <c r="E32" s="127">
        <v>5157981</v>
      </c>
      <c r="F32" s="127">
        <v>603225</v>
      </c>
      <c r="G32" s="204">
        <f t="shared" si="2"/>
        <v>5761206</v>
      </c>
      <c r="H32" s="127">
        <v>1658287.7</v>
      </c>
      <c r="I32" s="204">
        <v>1658287.7</v>
      </c>
      <c r="J32" s="211">
        <f t="shared" si="7"/>
        <v>4102918.3</v>
      </c>
    </row>
    <row r="33" spans="3:10" x14ac:dyDescent="0.25">
      <c r="C33" s="35"/>
      <c r="D33" s="37" t="s">
        <v>384</v>
      </c>
      <c r="E33" s="127">
        <v>4234098</v>
      </c>
      <c r="F33" s="127">
        <v>10000</v>
      </c>
      <c r="G33" s="204">
        <f t="shared" si="2"/>
        <v>4244098</v>
      </c>
      <c r="H33" s="127">
        <v>739797</v>
      </c>
      <c r="I33" s="204">
        <v>739797</v>
      </c>
      <c r="J33" s="211">
        <f t="shared" si="7"/>
        <v>3504301</v>
      </c>
    </row>
    <row r="34" spans="3:10" x14ac:dyDescent="0.25">
      <c r="C34" s="35"/>
      <c r="D34" s="37" t="s">
        <v>385</v>
      </c>
      <c r="E34" s="127">
        <v>3036600</v>
      </c>
      <c r="F34" s="195">
        <v>629838.63</v>
      </c>
      <c r="G34" s="204">
        <f t="shared" si="2"/>
        <v>3666438.63</v>
      </c>
      <c r="H34" s="127">
        <v>544033.88</v>
      </c>
      <c r="I34" s="204">
        <v>544033.88</v>
      </c>
      <c r="J34" s="211">
        <f t="shared" si="7"/>
        <v>3122404.75</v>
      </c>
    </row>
    <row r="35" spans="3:10" x14ac:dyDescent="0.25">
      <c r="C35" s="35"/>
      <c r="D35" s="37" t="s">
        <v>386</v>
      </c>
      <c r="E35" s="127">
        <v>494678</v>
      </c>
      <c r="F35" s="127">
        <v>0</v>
      </c>
      <c r="G35" s="204">
        <f t="shared" si="2"/>
        <v>494678</v>
      </c>
      <c r="H35" s="127">
        <v>176391.19</v>
      </c>
      <c r="I35" s="127">
        <v>176391.19</v>
      </c>
      <c r="J35" s="211">
        <f t="shared" si="7"/>
        <v>318286.81</v>
      </c>
    </row>
    <row r="36" spans="3:10" x14ac:dyDescent="0.25">
      <c r="C36" s="295"/>
      <c r="D36" s="37" t="s">
        <v>387</v>
      </c>
      <c r="E36" s="127">
        <v>2223910</v>
      </c>
      <c r="F36" s="127">
        <v>1169205.8400000001</v>
      </c>
      <c r="G36" s="204">
        <f t="shared" si="2"/>
        <v>3393115.84</v>
      </c>
      <c r="H36" s="127">
        <v>686750.81</v>
      </c>
      <c r="I36" s="127">
        <v>586755.32999999996</v>
      </c>
      <c r="J36" s="211">
        <f t="shared" si="7"/>
        <v>2706365.03</v>
      </c>
    </row>
    <row r="37" spans="3:10" x14ac:dyDescent="0.25">
      <c r="C37" s="295"/>
      <c r="D37" s="37" t="s">
        <v>388</v>
      </c>
      <c r="E37" s="127"/>
      <c r="F37" s="127"/>
      <c r="G37" s="204"/>
      <c r="H37" s="127"/>
      <c r="I37" s="127"/>
      <c r="J37" s="211"/>
    </row>
    <row r="38" spans="3:10" x14ac:dyDescent="0.25">
      <c r="C38" s="35"/>
      <c r="D38" s="37" t="s">
        <v>389</v>
      </c>
      <c r="E38" s="127">
        <v>773500</v>
      </c>
      <c r="F38" s="127">
        <v>100000</v>
      </c>
      <c r="G38" s="204">
        <f t="shared" si="2"/>
        <v>873500</v>
      </c>
      <c r="H38" s="127">
        <v>90249.14</v>
      </c>
      <c r="I38" s="204">
        <v>90249.14</v>
      </c>
      <c r="J38" s="211">
        <f t="shared" si="7"/>
        <v>783250.86</v>
      </c>
    </row>
    <row r="39" spans="3:10" x14ac:dyDescent="0.25">
      <c r="C39" s="35"/>
      <c r="D39" s="37" t="s">
        <v>390</v>
      </c>
      <c r="E39" s="127">
        <v>374110</v>
      </c>
      <c r="F39" s="127">
        <v>50000</v>
      </c>
      <c r="G39" s="204">
        <f t="shared" si="2"/>
        <v>424110</v>
      </c>
      <c r="H39" s="127">
        <v>54835.9</v>
      </c>
      <c r="I39" s="127">
        <v>54835.9</v>
      </c>
      <c r="J39" s="211">
        <f t="shared" si="7"/>
        <v>369274.1</v>
      </c>
    </row>
    <row r="40" spans="3:10" x14ac:dyDescent="0.25">
      <c r="C40" s="35"/>
      <c r="D40" s="37" t="s">
        <v>391</v>
      </c>
      <c r="E40" s="127">
        <v>180000</v>
      </c>
      <c r="F40" s="127">
        <v>0</v>
      </c>
      <c r="G40" s="204">
        <f t="shared" si="2"/>
        <v>180000</v>
      </c>
      <c r="H40" s="127">
        <v>51235.14</v>
      </c>
      <c r="I40" s="204">
        <v>51235.14</v>
      </c>
      <c r="J40" s="211">
        <f t="shared" si="7"/>
        <v>128764.86</v>
      </c>
    </row>
    <row r="41" spans="3:10" x14ac:dyDescent="0.25">
      <c r="C41" s="35"/>
      <c r="D41" s="37" t="s">
        <v>392</v>
      </c>
      <c r="E41" s="127">
        <v>8042888</v>
      </c>
      <c r="F41" s="127">
        <v>0</v>
      </c>
      <c r="G41" s="204">
        <f t="shared" si="2"/>
        <v>8042888</v>
      </c>
      <c r="H41" s="127">
        <v>1178840.4099999999</v>
      </c>
      <c r="I41" s="204">
        <v>827507.41</v>
      </c>
      <c r="J41" s="211">
        <f t="shared" si="7"/>
        <v>6864047.5899999999</v>
      </c>
    </row>
    <row r="42" spans="3:10" x14ac:dyDescent="0.25">
      <c r="C42" s="295" t="s">
        <v>393</v>
      </c>
      <c r="D42" s="292"/>
      <c r="E42" s="127">
        <v>0</v>
      </c>
      <c r="F42" s="127">
        <f>SUM(F44:F52)</f>
        <v>0</v>
      </c>
      <c r="G42" s="127">
        <f t="shared" ref="G42:J42" si="9">SUM(G44:G52)</f>
        <v>0</v>
      </c>
      <c r="H42" s="127">
        <f t="shared" si="9"/>
        <v>0</v>
      </c>
      <c r="I42" s="127">
        <f t="shared" si="9"/>
        <v>0</v>
      </c>
      <c r="J42" s="127">
        <f t="shared" si="9"/>
        <v>0</v>
      </c>
    </row>
    <row r="43" spans="3:10" x14ac:dyDescent="0.25">
      <c r="C43" s="295" t="s">
        <v>394</v>
      </c>
      <c r="D43" s="292"/>
      <c r="E43" s="127"/>
      <c r="F43" s="127"/>
      <c r="G43" s="127"/>
      <c r="H43" s="127"/>
      <c r="I43" s="127"/>
      <c r="J43" s="127"/>
    </row>
    <row r="44" spans="3:10" x14ac:dyDescent="0.25">
      <c r="C44" s="35"/>
      <c r="D44" s="37" t="s">
        <v>395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211">
        <f t="shared" ref="J44:J52" si="10">G44-H44</f>
        <v>0</v>
      </c>
    </row>
    <row r="45" spans="3:10" x14ac:dyDescent="0.25">
      <c r="C45" s="35"/>
      <c r="D45" s="37" t="s">
        <v>396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211">
        <f t="shared" si="10"/>
        <v>0</v>
      </c>
    </row>
    <row r="46" spans="3:10" x14ac:dyDescent="0.25">
      <c r="C46" s="35"/>
      <c r="D46" s="37" t="s">
        <v>397</v>
      </c>
      <c r="E46" s="127">
        <v>0</v>
      </c>
      <c r="F46" s="127">
        <v>0</v>
      </c>
      <c r="G46" s="127">
        <v>0</v>
      </c>
      <c r="H46" s="127">
        <v>0</v>
      </c>
      <c r="I46" s="127">
        <v>0</v>
      </c>
      <c r="J46" s="211">
        <f t="shared" si="10"/>
        <v>0</v>
      </c>
    </row>
    <row r="47" spans="3:10" x14ac:dyDescent="0.25">
      <c r="C47" s="35"/>
      <c r="D47" s="37" t="s">
        <v>398</v>
      </c>
      <c r="E47" s="127">
        <v>0</v>
      </c>
      <c r="F47" s="127">
        <v>0</v>
      </c>
      <c r="G47" s="127">
        <v>0</v>
      </c>
      <c r="H47" s="127">
        <v>0</v>
      </c>
      <c r="I47" s="127">
        <v>0</v>
      </c>
      <c r="J47" s="211">
        <f t="shared" si="10"/>
        <v>0</v>
      </c>
    </row>
    <row r="48" spans="3:10" x14ac:dyDescent="0.25">
      <c r="C48" s="35"/>
      <c r="D48" s="37" t="s">
        <v>399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211">
        <f t="shared" si="10"/>
        <v>0</v>
      </c>
    </row>
    <row r="49" spans="3:10" x14ac:dyDescent="0.25">
      <c r="C49" s="35"/>
      <c r="D49" s="37" t="s">
        <v>400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211">
        <f t="shared" si="10"/>
        <v>0</v>
      </c>
    </row>
    <row r="50" spans="3:10" x14ac:dyDescent="0.25">
      <c r="C50" s="35"/>
      <c r="D50" s="37" t="s">
        <v>401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211">
        <f t="shared" si="10"/>
        <v>0</v>
      </c>
    </row>
    <row r="51" spans="3:10" x14ac:dyDescent="0.25">
      <c r="C51" s="35"/>
      <c r="D51" s="37" t="s">
        <v>402</v>
      </c>
      <c r="E51" s="127">
        <v>0</v>
      </c>
      <c r="F51" s="127">
        <v>0</v>
      </c>
      <c r="G51" s="127">
        <v>0</v>
      </c>
      <c r="H51" s="127">
        <v>0</v>
      </c>
      <c r="I51" s="127">
        <v>0</v>
      </c>
      <c r="J51" s="211">
        <f t="shared" si="10"/>
        <v>0</v>
      </c>
    </row>
    <row r="52" spans="3:10" x14ac:dyDescent="0.25">
      <c r="C52" s="35"/>
      <c r="D52" s="37" t="s">
        <v>403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211">
        <f t="shared" si="10"/>
        <v>0</v>
      </c>
    </row>
    <row r="53" spans="3:10" x14ac:dyDescent="0.25">
      <c r="C53" s="295" t="s">
        <v>404</v>
      </c>
      <c r="D53" s="292"/>
      <c r="E53" s="127">
        <f>SUM(E55:E63)</f>
        <v>3668282.67</v>
      </c>
      <c r="F53" s="204">
        <f t="shared" ref="F53:J53" si="11">SUM(F55:F63)</f>
        <v>0</v>
      </c>
      <c r="G53" s="204">
        <f t="shared" si="11"/>
        <v>3668282.67</v>
      </c>
      <c r="H53" s="204">
        <f t="shared" si="11"/>
        <v>73738.36</v>
      </c>
      <c r="I53" s="204">
        <f t="shared" si="11"/>
        <v>54405.8</v>
      </c>
      <c r="J53" s="204">
        <f t="shared" si="11"/>
        <v>3594544.31</v>
      </c>
    </row>
    <row r="54" spans="3:10" x14ac:dyDescent="0.25">
      <c r="C54" s="295" t="s">
        <v>405</v>
      </c>
      <c r="D54" s="292"/>
      <c r="E54" s="127"/>
      <c r="F54" s="127"/>
      <c r="G54" s="127"/>
      <c r="H54" s="127"/>
      <c r="I54" s="127"/>
      <c r="J54" s="127"/>
    </row>
    <row r="55" spans="3:10" x14ac:dyDescent="0.25">
      <c r="C55" s="35"/>
      <c r="D55" s="37" t="s">
        <v>406</v>
      </c>
      <c r="E55" s="200">
        <v>3668282.67</v>
      </c>
      <c r="F55" s="127">
        <v>0</v>
      </c>
      <c r="G55" s="242">
        <f t="shared" ref="G55" si="12">+E55+F55</f>
        <v>3668282.67</v>
      </c>
      <c r="H55" s="127">
        <v>28728.560000000001</v>
      </c>
      <c r="I55" s="204">
        <v>9396</v>
      </c>
      <c r="J55" s="211">
        <f t="shared" ref="J55:J63" si="13">G55-H55</f>
        <v>3639554.11</v>
      </c>
    </row>
    <row r="56" spans="3:10" x14ac:dyDescent="0.25">
      <c r="C56" s="35"/>
      <c r="D56" s="37" t="s">
        <v>407</v>
      </c>
      <c r="E56" s="127">
        <v>0</v>
      </c>
      <c r="F56" s="127">
        <v>0</v>
      </c>
      <c r="G56" s="204">
        <f t="shared" ref="G56:G63" si="14">+E56+F56</f>
        <v>0</v>
      </c>
      <c r="H56" s="127">
        <v>45009.8</v>
      </c>
      <c r="I56" s="204">
        <v>45009.8</v>
      </c>
      <c r="J56" s="211">
        <f t="shared" si="13"/>
        <v>-45009.8</v>
      </c>
    </row>
    <row r="57" spans="3:10" x14ac:dyDescent="0.25">
      <c r="C57" s="35"/>
      <c r="D57" s="37" t="s">
        <v>408</v>
      </c>
      <c r="E57" s="127">
        <v>0</v>
      </c>
      <c r="F57" s="127">
        <v>0</v>
      </c>
      <c r="G57" s="224">
        <f t="shared" si="14"/>
        <v>0</v>
      </c>
      <c r="H57" s="127">
        <v>0</v>
      </c>
      <c r="I57" s="127">
        <v>0</v>
      </c>
      <c r="J57" s="211">
        <f t="shared" si="13"/>
        <v>0</v>
      </c>
    </row>
    <row r="58" spans="3:10" x14ac:dyDescent="0.25">
      <c r="C58" s="35"/>
      <c r="D58" s="37" t="s">
        <v>409</v>
      </c>
      <c r="E58" s="127">
        <v>0</v>
      </c>
      <c r="F58" s="127">
        <v>0</v>
      </c>
      <c r="G58" s="204">
        <f t="shared" si="14"/>
        <v>0</v>
      </c>
      <c r="H58" s="127">
        <v>0</v>
      </c>
      <c r="I58" s="127">
        <v>0</v>
      </c>
      <c r="J58" s="211">
        <f t="shared" si="13"/>
        <v>0</v>
      </c>
    </row>
    <row r="59" spans="3:10" x14ac:dyDescent="0.25">
      <c r="C59" s="35"/>
      <c r="D59" s="37" t="s">
        <v>410</v>
      </c>
      <c r="E59" s="200">
        <v>0</v>
      </c>
      <c r="F59" s="127">
        <v>0</v>
      </c>
      <c r="G59" s="204">
        <f t="shared" si="14"/>
        <v>0</v>
      </c>
      <c r="H59" s="127">
        <v>0</v>
      </c>
      <c r="I59" s="127">
        <v>0</v>
      </c>
      <c r="J59" s="211">
        <f t="shared" si="13"/>
        <v>0</v>
      </c>
    </row>
    <row r="60" spans="3:10" x14ac:dyDescent="0.25">
      <c r="C60" s="35"/>
      <c r="D60" s="37" t="s">
        <v>411</v>
      </c>
      <c r="E60" s="127">
        <v>0</v>
      </c>
      <c r="F60" s="127">
        <v>0</v>
      </c>
      <c r="G60" s="204">
        <f t="shared" si="14"/>
        <v>0</v>
      </c>
      <c r="H60" s="127">
        <v>0</v>
      </c>
      <c r="I60" s="196">
        <v>0</v>
      </c>
      <c r="J60" s="211">
        <f t="shared" si="13"/>
        <v>0</v>
      </c>
    </row>
    <row r="61" spans="3:10" x14ac:dyDescent="0.25">
      <c r="C61" s="35"/>
      <c r="D61" s="37" t="s">
        <v>412</v>
      </c>
      <c r="E61" s="127">
        <v>0</v>
      </c>
      <c r="F61" s="127">
        <v>0</v>
      </c>
      <c r="G61" s="204">
        <f t="shared" si="14"/>
        <v>0</v>
      </c>
      <c r="H61" s="127">
        <v>0</v>
      </c>
      <c r="I61" s="127">
        <v>0</v>
      </c>
      <c r="J61" s="211">
        <f t="shared" si="13"/>
        <v>0</v>
      </c>
    </row>
    <row r="62" spans="3:10" x14ac:dyDescent="0.25">
      <c r="C62" s="35"/>
      <c r="D62" s="37" t="s">
        <v>413</v>
      </c>
      <c r="E62" s="127">
        <v>0</v>
      </c>
      <c r="F62" s="127">
        <v>0</v>
      </c>
      <c r="G62" s="204">
        <f t="shared" si="14"/>
        <v>0</v>
      </c>
      <c r="H62" s="127">
        <v>0</v>
      </c>
      <c r="I62" s="204">
        <v>0</v>
      </c>
      <c r="J62" s="211">
        <f t="shared" si="13"/>
        <v>0</v>
      </c>
    </row>
    <row r="63" spans="3:10" x14ac:dyDescent="0.25">
      <c r="C63" s="35"/>
      <c r="D63" s="37" t="s">
        <v>414</v>
      </c>
      <c r="E63" s="127">
        <v>0</v>
      </c>
      <c r="F63" s="127">
        <v>0</v>
      </c>
      <c r="G63" s="204">
        <f t="shared" si="14"/>
        <v>0</v>
      </c>
      <c r="H63" s="127">
        <v>0</v>
      </c>
      <c r="I63" s="127">
        <v>0</v>
      </c>
      <c r="J63" s="211">
        <f t="shared" si="13"/>
        <v>0</v>
      </c>
    </row>
    <row r="64" spans="3:10" x14ac:dyDescent="0.25">
      <c r="C64" s="295" t="s">
        <v>415</v>
      </c>
      <c r="D64" s="292"/>
      <c r="E64" s="127">
        <f>SUM(E65:E67)</f>
        <v>16403955</v>
      </c>
      <c r="F64" s="127">
        <f t="shared" ref="F64:I64" si="15">SUM(F65:F67)</f>
        <v>0</v>
      </c>
      <c r="G64" s="127">
        <f t="shared" si="15"/>
        <v>16403955</v>
      </c>
      <c r="H64" s="127">
        <f t="shared" si="15"/>
        <v>0</v>
      </c>
      <c r="I64" s="127">
        <f t="shared" si="15"/>
        <v>0</v>
      </c>
      <c r="J64" s="171">
        <f t="shared" ref="J64" si="16">+G64-H64</f>
        <v>16403955</v>
      </c>
    </row>
    <row r="65" spans="3:10" x14ac:dyDescent="0.25">
      <c r="C65" s="35"/>
      <c r="D65" s="37" t="s">
        <v>416</v>
      </c>
      <c r="E65" s="200">
        <v>0</v>
      </c>
      <c r="F65" s="127">
        <v>0</v>
      </c>
      <c r="G65" s="127">
        <f>+E65+F65</f>
        <v>0</v>
      </c>
      <c r="H65" s="127">
        <v>0</v>
      </c>
      <c r="I65" s="127">
        <v>0</v>
      </c>
      <c r="J65" s="211">
        <f t="shared" ref="J65:J67" si="17">G65-H65</f>
        <v>0</v>
      </c>
    </row>
    <row r="66" spans="3:10" x14ac:dyDescent="0.25">
      <c r="C66" s="35"/>
      <c r="D66" s="37" t="s">
        <v>417</v>
      </c>
      <c r="E66" s="127">
        <v>16403955</v>
      </c>
      <c r="F66" s="127">
        <v>0</v>
      </c>
      <c r="G66" s="127">
        <f>F66+E66</f>
        <v>16403955</v>
      </c>
      <c r="H66" s="127">
        <v>0</v>
      </c>
      <c r="I66" s="127">
        <v>0</v>
      </c>
      <c r="J66" s="211">
        <f t="shared" si="17"/>
        <v>16403955</v>
      </c>
    </row>
    <row r="67" spans="3:10" x14ac:dyDescent="0.25">
      <c r="C67" s="35"/>
      <c r="D67" s="37" t="s">
        <v>418</v>
      </c>
      <c r="E67" s="127">
        <v>0</v>
      </c>
      <c r="F67" s="127">
        <v>0</v>
      </c>
      <c r="G67" s="127">
        <v>0</v>
      </c>
      <c r="H67" s="127">
        <v>0</v>
      </c>
      <c r="I67" s="127">
        <v>0</v>
      </c>
      <c r="J67" s="211">
        <f t="shared" si="17"/>
        <v>0</v>
      </c>
    </row>
    <row r="68" spans="3:10" x14ac:dyDescent="0.25">
      <c r="C68" s="295" t="s">
        <v>419</v>
      </c>
      <c r="D68" s="292"/>
      <c r="E68" s="127">
        <f>SUM(E71:E77)</f>
        <v>0</v>
      </c>
      <c r="F68" s="127">
        <f t="shared" ref="F68:J68" si="18">SUM(F71:F77)</f>
        <v>0</v>
      </c>
      <c r="G68" s="127">
        <f t="shared" si="18"/>
        <v>0</v>
      </c>
      <c r="H68" s="127">
        <f t="shared" si="18"/>
        <v>0</v>
      </c>
      <c r="I68" s="127">
        <f t="shared" si="18"/>
        <v>0</v>
      </c>
      <c r="J68" s="127">
        <f t="shared" si="18"/>
        <v>0</v>
      </c>
    </row>
    <row r="69" spans="3:10" x14ac:dyDescent="0.25">
      <c r="C69" s="295" t="s">
        <v>420</v>
      </c>
      <c r="D69" s="292"/>
      <c r="E69" s="127"/>
      <c r="F69" s="127"/>
      <c r="G69" s="127"/>
      <c r="H69" s="127"/>
      <c r="I69" s="127"/>
      <c r="J69" s="127"/>
    </row>
    <row r="70" spans="3:10" x14ac:dyDescent="0.25">
      <c r="C70" s="35"/>
      <c r="D70" s="37" t="s">
        <v>421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211">
        <f t="shared" ref="J70:J77" si="19">G70-H70</f>
        <v>0</v>
      </c>
    </row>
    <row r="71" spans="3:10" x14ac:dyDescent="0.25">
      <c r="C71" s="35"/>
      <c r="D71" s="37" t="s">
        <v>422</v>
      </c>
      <c r="E71" s="127">
        <v>0</v>
      </c>
      <c r="F71" s="127">
        <v>0</v>
      </c>
      <c r="G71" s="127">
        <v>0</v>
      </c>
      <c r="H71" s="127">
        <v>0</v>
      </c>
      <c r="I71" s="127">
        <v>0</v>
      </c>
      <c r="J71" s="211">
        <f t="shared" si="19"/>
        <v>0</v>
      </c>
    </row>
    <row r="72" spans="3:10" x14ac:dyDescent="0.25">
      <c r="C72" s="35"/>
      <c r="D72" s="37" t="s">
        <v>423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211">
        <f t="shared" si="19"/>
        <v>0</v>
      </c>
    </row>
    <row r="73" spans="3:10" x14ac:dyDescent="0.25">
      <c r="C73" s="35"/>
      <c r="D73" s="37" t="s">
        <v>424</v>
      </c>
      <c r="E73" s="127">
        <v>0</v>
      </c>
      <c r="F73" s="127">
        <v>0</v>
      </c>
      <c r="G73" s="127">
        <v>0</v>
      </c>
      <c r="H73" s="127">
        <v>0</v>
      </c>
      <c r="I73" s="127">
        <v>0</v>
      </c>
      <c r="J73" s="211">
        <f t="shared" si="19"/>
        <v>0</v>
      </c>
    </row>
    <row r="74" spans="3:10" x14ac:dyDescent="0.25">
      <c r="C74" s="35"/>
      <c r="D74" s="37" t="s">
        <v>425</v>
      </c>
      <c r="E74" s="127">
        <v>0</v>
      </c>
      <c r="F74" s="127">
        <v>0</v>
      </c>
      <c r="G74" s="127">
        <v>0</v>
      </c>
      <c r="H74" s="127">
        <v>0</v>
      </c>
      <c r="I74" s="127">
        <v>0</v>
      </c>
      <c r="J74" s="211">
        <f t="shared" si="19"/>
        <v>0</v>
      </c>
    </row>
    <row r="75" spans="3:10" x14ac:dyDescent="0.25">
      <c r="C75" s="35"/>
      <c r="D75" s="37" t="s">
        <v>426</v>
      </c>
      <c r="E75" s="127">
        <v>0</v>
      </c>
      <c r="F75" s="127">
        <v>0</v>
      </c>
      <c r="G75" s="127">
        <v>0</v>
      </c>
      <c r="H75" s="127">
        <v>0</v>
      </c>
      <c r="I75" s="127">
        <v>0</v>
      </c>
      <c r="J75" s="211">
        <f t="shared" si="19"/>
        <v>0</v>
      </c>
    </row>
    <row r="76" spans="3:10" x14ac:dyDescent="0.25">
      <c r="C76" s="35"/>
      <c r="D76" s="37" t="s">
        <v>427</v>
      </c>
      <c r="E76" s="127">
        <v>0</v>
      </c>
      <c r="F76" s="127">
        <v>0</v>
      </c>
      <c r="G76" s="127">
        <v>0</v>
      </c>
      <c r="H76" s="127">
        <v>0</v>
      </c>
      <c r="I76" s="127">
        <v>0</v>
      </c>
      <c r="J76" s="211">
        <f t="shared" si="19"/>
        <v>0</v>
      </c>
    </row>
    <row r="77" spans="3:10" x14ac:dyDescent="0.25">
      <c r="C77" s="35"/>
      <c r="D77" s="37" t="s">
        <v>428</v>
      </c>
      <c r="E77" s="127">
        <v>0</v>
      </c>
      <c r="F77" s="127">
        <v>0</v>
      </c>
      <c r="G77" s="127">
        <f>F77</f>
        <v>0</v>
      </c>
      <c r="H77" s="127">
        <v>0</v>
      </c>
      <c r="I77" s="127">
        <v>0</v>
      </c>
      <c r="J77" s="211">
        <f t="shared" si="19"/>
        <v>0</v>
      </c>
    </row>
    <row r="78" spans="3:10" x14ac:dyDescent="0.25">
      <c r="C78" s="295" t="s">
        <v>429</v>
      </c>
      <c r="D78" s="292"/>
      <c r="E78" s="127">
        <f>+E79+E80+E81</f>
        <v>0</v>
      </c>
      <c r="F78" s="127">
        <f t="shared" ref="F78:I78" si="20">+F79+F80+F81</f>
        <v>0</v>
      </c>
      <c r="G78" s="127">
        <v>0</v>
      </c>
      <c r="H78" s="127">
        <f t="shared" si="20"/>
        <v>0</v>
      </c>
      <c r="I78" s="127">
        <f t="shared" si="20"/>
        <v>0</v>
      </c>
      <c r="J78" s="127">
        <f>+G78</f>
        <v>0</v>
      </c>
    </row>
    <row r="79" spans="3:10" x14ac:dyDescent="0.25">
      <c r="C79" s="35"/>
      <c r="D79" s="37" t="s">
        <v>430</v>
      </c>
      <c r="E79" s="127">
        <v>0</v>
      </c>
      <c r="F79" s="127">
        <v>0</v>
      </c>
      <c r="G79" s="127">
        <v>0</v>
      </c>
      <c r="H79" s="127">
        <v>0</v>
      </c>
      <c r="I79" s="127">
        <v>0</v>
      </c>
      <c r="J79" s="211">
        <f t="shared" ref="J79:J81" si="21">G79-H79</f>
        <v>0</v>
      </c>
    </row>
    <row r="80" spans="3:10" x14ac:dyDescent="0.25">
      <c r="C80" s="35"/>
      <c r="D80" s="37" t="s">
        <v>431</v>
      </c>
      <c r="E80" s="127">
        <v>0</v>
      </c>
      <c r="F80" s="127">
        <v>0</v>
      </c>
      <c r="G80" s="127">
        <v>0</v>
      </c>
      <c r="H80" s="127">
        <v>0</v>
      </c>
      <c r="I80" s="127">
        <v>0</v>
      </c>
      <c r="J80" s="211">
        <f t="shared" si="21"/>
        <v>0</v>
      </c>
    </row>
    <row r="81" spans="3:18" x14ac:dyDescent="0.25">
      <c r="C81" s="35"/>
      <c r="D81" s="37" t="s">
        <v>432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211">
        <f t="shared" si="21"/>
        <v>0</v>
      </c>
    </row>
    <row r="82" spans="3:18" x14ac:dyDescent="0.25">
      <c r="C82" s="295" t="s">
        <v>433</v>
      </c>
      <c r="D82" s="292"/>
      <c r="E82" s="127">
        <f>SUM(E84:E89)</f>
        <v>0</v>
      </c>
      <c r="F82" s="127">
        <f>+F83</f>
        <v>0</v>
      </c>
      <c r="G82" s="204">
        <f t="shared" ref="G82:J82" si="22">+G83</f>
        <v>0</v>
      </c>
      <c r="H82" s="204">
        <f t="shared" si="22"/>
        <v>0</v>
      </c>
      <c r="I82" s="204">
        <f t="shared" si="22"/>
        <v>0</v>
      </c>
      <c r="J82" s="204">
        <f t="shared" si="22"/>
        <v>0</v>
      </c>
    </row>
    <row r="83" spans="3:18" x14ac:dyDescent="0.25">
      <c r="C83" s="35"/>
      <c r="D83" s="37" t="s">
        <v>434</v>
      </c>
      <c r="E83" s="127">
        <v>0</v>
      </c>
      <c r="F83" s="127">
        <v>0</v>
      </c>
      <c r="G83" s="204">
        <v>0</v>
      </c>
      <c r="H83" s="127">
        <v>0</v>
      </c>
      <c r="I83" s="204">
        <v>0</v>
      </c>
      <c r="J83" s="211">
        <f t="shared" ref="J83:J94" si="23">G83-H83</f>
        <v>0</v>
      </c>
    </row>
    <row r="84" spans="3:18" x14ac:dyDescent="0.25">
      <c r="C84" s="35"/>
      <c r="D84" s="37" t="s">
        <v>435</v>
      </c>
      <c r="E84" s="127">
        <v>0</v>
      </c>
      <c r="F84" s="127">
        <v>0</v>
      </c>
      <c r="G84" s="127">
        <v>0</v>
      </c>
      <c r="H84" s="127">
        <v>0</v>
      </c>
      <c r="I84" s="127">
        <v>0</v>
      </c>
      <c r="J84" s="211">
        <f t="shared" si="23"/>
        <v>0</v>
      </c>
    </row>
    <row r="85" spans="3:18" x14ac:dyDescent="0.25">
      <c r="C85" s="35"/>
      <c r="D85" s="37" t="s">
        <v>436</v>
      </c>
      <c r="E85" s="127">
        <v>0</v>
      </c>
      <c r="F85" s="127">
        <v>0</v>
      </c>
      <c r="G85" s="127">
        <v>0</v>
      </c>
      <c r="H85" s="127">
        <v>0</v>
      </c>
      <c r="I85" s="127">
        <v>0</v>
      </c>
      <c r="J85" s="211">
        <f t="shared" si="23"/>
        <v>0</v>
      </c>
    </row>
    <row r="86" spans="3:18" x14ac:dyDescent="0.25">
      <c r="C86" s="35"/>
      <c r="D86" s="37" t="s">
        <v>437</v>
      </c>
      <c r="E86" s="127">
        <v>0</v>
      </c>
      <c r="F86" s="127">
        <v>0</v>
      </c>
      <c r="G86" s="127">
        <v>0</v>
      </c>
      <c r="H86" s="127">
        <v>0</v>
      </c>
      <c r="I86" s="127">
        <v>0</v>
      </c>
      <c r="J86" s="211">
        <f t="shared" si="23"/>
        <v>0</v>
      </c>
    </row>
    <row r="87" spans="3:18" x14ac:dyDescent="0.25">
      <c r="C87" s="35"/>
      <c r="D87" s="37" t="s">
        <v>438</v>
      </c>
      <c r="E87" s="127">
        <v>0</v>
      </c>
      <c r="F87" s="127">
        <v>0</v>
      </c>
      <c r="G87" s="127">
        <v>0</v>
      </c>
      <c r="H87" s="127">
        <v>0</v>
      </c>
      <c r="I87" s="127">
        <v>0</v>
      </c>
      <c r="J87" s="211">
        <f t="shared" si="23"/>
        <v>0</v>
      </c>
    </row>
    <row r="88" spans="3:18" x14ac:dyDescent="0.25">
      <c r="C88" s="35"/>
      <c r="D88" s="37" t="s">
        <v>439</v>
      </c>
      <c r="E88" s="127">
        <v>0</v>
      </c>
      <c r="F88" s="127">
        <v>0</v>
      </c>
      <c r="G88" s="127">
        <v>0</v>
      </c>
      <c r="H88" s="127">
        <v>0</v>
      </c>
      <c r="I88" s="127">
        <v>0</v>
      </c>
      <c r="J88" s="211">
        <f t="shared" si="23"/>
        <v>0</v>
      </c>
    </row>
    <row r="89" spans="3:18" x14ac:dyDescent="0.25">
      <c r="C89" s="35"/>
      <c r="D89" s="37" t="s">
        <v>440</v>
      </c>
      <c r="E89" s="127">
        <v>0</v>
      </c>
      <c r="F89" s="127">
        <v>0</v>
      </c>
      <c r="G89" s="127">
        <v>0</v>
      </c>
      <c r="H89" s="127">
        <v>0</v>
      </c>
      <c r="I89" s="127">
        <v>0</v>
      </c>
      <c r="J89" s="211">
        <f t="shared" si="23"/>
        <v>0</v>
      </c>
    </row>
    <row r="90" spans="3:18" s="175" customFormat="1" x14ac:dyDescent="0.25">
      <c r="C90" s="294" t="s">
        <v>714</v>
      </c>
      <c r="D90" s="289"/>
      <c r="E90" s="236">
        <v>0</v>
      </c>
      <c r="F90" s="236">
        <f>F91+F91+F92+F93+F94+F95</f>
        <v>0</v>
      </c>
      <c r="G90" s="236">
        <f t="shared" ref="G90:I90" si="24">G91+G91+G92+G93+G94+G95</f>
        <v>0</v>
      </c>
      <c r="H90" s="236">
        <f t="shared" si="24"/>
        <v>0</v>
      </c>
      <c r="I90" s="236">
        <f t="shared" si="24"/>
        <v>0</v>
      </c>
      <c r="J90" s="236">
        <f t="shared" si="23"/>
        <v>0</v>
      </c>
      <c r="M90" s="119"/>
      <c r="O90" s="119"/>
      <c r="R90" s="119"/>
    </row>
    <row r="91" spans="3:18" s="175" customFormat="1" x14ac:dyDescent="0.25">
      <c r="C91" s="295" t="s">
        <v>715</v>
      </c>
      <c r="D91" s="292"/>
      <c r="E91" s="236">
        <v>0</v>
      </c>
      <c r="F91" s="236">
        <v>0</v>
      </c>
      <c r="G91" s="236">
        <v>0</v>
      </c>
      <c r="H91" s="236">
        <v>0</v>
      </c>
      <c r="I91" s="236">
        <v>0</v>
      </c>
      <c r="J91" s="236">
        <f t="shared" si="23"/>
        <v>0</v>
      </c>
      <c r="M91" s="119"/>
      <c r="O91" s="119"/>
      <c r="R91" s="119"/>
    </row>
    <row r="92" spans="3:18" s="175" customFormat="1" x14ac:dyDescent="0.25">
      <c r="C92" s="295" t="s">
        <v>716</v>
      </c>
      <c r="D92" s="292"/>
      <c r="E92" s="236">
        <v>0</v>
      </c>
      <c r="F92" s="236">
        <v>0</v>
      </c>
      <c r="G92" s="236">
        <v>0</v>
      </c>
      <c r="H92" s="236">
        <v>0</v>
      </c>
      <c r="I92" s="236">
        <v>0</v>
      </c>
      <c r="J92" s="236">
        <f t="shared" si="23"/>
        <v>0</v>
      </c>
    </row>
    <row r="93" spans="3:18" s="175" customFormat="1" x14ac:dyDescent="0.25">
      <c r="C93" s="295" t="s">
        <v>717</v>
      </c>
      <c r="D93" s="292"/>
      <c r="E93" s="236">
        <v>0</v>
      </c>
      <c r="F93" s="236">
        <v>0</v>
      </c>
      <c r="G93" s="236">
        <v>0</v>
      </c>
      <c r="H93" s="236">
        <v>0</v>
      </c>
      <c r="I93" s="236">
        <v>0</v>
      </c>
      <c r="J93" s="236">
        <f t="shared" si="23"/>
        <v>0</v>
      </c>
    </row>
    <row r="94" spans="3:18" s="175" customFormat="1" x14ac:dyDescent="0.25">
      <c r="C94" s="295" t="s">
        <v>393</v>
      </c>
      <c r="D94" s="292"/>
      <c r="E94" s="236">
        <v>0</v>
      </c>
      <c r="F94" s="236">
        <v>0</v>
      </c>
      <c r="G94" s="236">
        <v>0</v>
      </c>
      <c r="H94" s="236">
        <v>0</v>
      </c>
      <c r="I94" s="236">
        <v>0</v>
      </c>
      <c r="J94" s="236">
        <f t="shared" si="23"/>
        <v>0</v>
      </c>
    </row>
    <row r="95" spans="3:18" s="175" customFormat="1" x14ac:dyDescent="0.25">
      <c r="C95" s="295" t="s">
        <v>404</v>
      </c>
      <c r="D95" s="292"/>
      <c r="E95" s="236">
        <f>SUM(E97:E105)</f>
        <v>0</v>
      </c>
      <c r="F95" s="236">
        <f t="shared" ref="F95:J95" si="25">SUM(F97:F105)</f>
        <v>0</v>
      </c>
      <c r="G95" s="236">
        <f t="shared" si="25"/>
        <v>0</v>
      </c>
      <c r="H95" s="236">
        <f t="shared" si="25"/>
        <v>0</v>
      </c>
      <c r="I95" s="241">
        <f t="shared" si="25"/>
        <v>0</v>
      </c>
      <c r="J95" s="236">
        <f t="shared" si="25"/>
        <v>0</v>
      </c>
    </row>
    <row r="96" spans="3:18" s="175" customFormat="1" x14ac:dyDescent="0.25">
      <c r="C96" s="295" t="s">
        <v>405</v>
      </c>
      <c r="D96" s="292"/>
      <c r="E96" s="236"/>
      <c r="F96" s="236"/>
      <c r="G96" s="236"/>
      <c r="H96" s="236"/>
      <c r="I96" s="236"/>
      <c r="J96" s="236"/>
    </row>
    <row r="97" spans="3:18" s="175" customFormat="1" x14ac:dyDescent="0.25">
      <c r="C97" s="234"/>
      <c r="D97" s="232" t="s">
        <v>406</v>
      </c>
      <c r="E97" s="236">
        <v>0</v>
      </c>
      <c r="F97" s="236">
        <v>0</v>
      </c>
      <c r="G97" s="236">
        <f>E97+F97</f>
        <v>0</v>
      </c>
      <c r="H97" s="236">
        <v>0</v>
      </c>
      <c r="I97" s="236">
        <v>0</v>
      </c>
      <c r="J97" s="236">
        <f t="shared" ref="J97:J104" si="26">G97-H97</f>
        <v>0</v>
      </c>
    </row>
    <row r="98" spans="3:18" s="175" customFormat="1" x14ac:dyDescent="0.25">
      <c r="C98" s="234"/>
      <c r="D98" s="232" t="s">
        <v>407</v>
      </c>
      <c r="E98" s="236">
        <v>0</v>
      </c>
      <c r="F98" s="236">
        <v>0</v>
      </c>
      <c r="G98" s="236">
        <f t="shared" ref="G98:G105" si="27">+E98+F98</f>
        <v>0</v>
      </c>
      <c r="H98" s="236">
        <v>0</v>
      </c>
      <c r="I98" s="236">
        <v>0</v>
      </c>
      <c r="J98" s="236">
        <f t="shared" si="26"/>
        <v>0</v>
      </c>
    </row>
    <row r="99" spans="3:18" s="175" customFormat="1" x14ac:dyDescent="0.25">
      <c r="C99" s="234"/>
      <c r="D99" s="232" t="s">
        <v>408</v>
      </c>
      <c r="E99" s="236">
        <v>0</v>
      </c>
      <c r="F99" s="236">
        <v>0</v>
      </c>
      <c r="G99" s="236">
        <f t="shared" si="27"/>
        <v>0</v>
      </c>
      <c r="H99" s="236">
        <v>0</v>
      </c>
      <c r="I99" s="236">
        <v>0</v>
      </c>
      <c r="J99" s="236">
        <f t="shared" si="26"/>
        <v>0</v>
      </c>
    </row>
    <row r="100" spans="3:18" s="175" customFormat="1" x14ac:dyDescent="0.25">
      <c r="C100" s="234"/>
      <c r="D100" s="232" t="s">
        <v>409</v>
      </c>
      <c r="E100" s="236">
        <v>0</v>
      </c>
      <c r="F100" s="236">
        <v>0</v>
      </c>
      <c r="G100" s="236">
        <f t="shared" si="27"/>
        <v>0</v>
      </c>
      <c r="H100" s="236">
        <v>0</v>
      </c>
      <c r="I100" s="236">
        <v>0</v>
      </c>
      <c r="J100" s="236">
        <f t="shared" si="26"/>
        <v>0</v>
      </c>
    </row>
    <row r="101" spans="3:18" s="175" customFormat="1" x14ac:dyDescent="0.25">
      <c r="C101" s="234"/>
      <c r="D101" s="232" t="s">
        <v>410</v>
      </c>
      <c r="E101" s="236">
        <v>0</v>
      </c>
      <c r="F101" s="236">
        <v>0</v>
      </c>
      <c r="G101" s="236">
        <f t="shared" si="27"/>
        <v>0</v>
      </c>
      <c r="H101" s="236">
        <v>0</v>
      </c>
      <c r="I101" s="236">
        <v>0</v>
      </c>
      <c r="J101" s="236">
        <f t="shared" si="26"/>
        <v>0</v>
      </c>
    </row>
    <row r="102" spans="3:18" s="175" customFormat="1" x14ac:dyDescent="0.25">
      <c r="C102" s="234"/>
      <c r="D102" s="232" t="s">
        <v>411</v>
      </c>
      <c r="E102" s="236">
        <v>0</v>
      </c>
      <c r="F102" s="236">
        <v>0</v>
      </c>
      <c r="G102" s="236">
        <f t="shared" si="27"/>
        <v>0</v>
      </c>
      <c r="H102" s="236">
        <v>0</v>
      </c>
      <c r="I102" s="236">
        <v>0</v>
      </c>
      <c r="J102" s="236">
        <f t="shared" si="26"/>
        <v>0</v>
      </c>
    </row>
    <row r="103" spans="3:18" s="175" customFormat="1" x14ac:dyDescent="0.25">
      <c r="C103" s="234"/>
      <c r="D103" s="232" t="s">
        <v>412</v>
      </c>
      <c r="E103" s="236">
        <v>0</v>
      </c>
      <c r="F103" s="236">
        <v>0</v>
      </c>
      <c r="G103" s="236">
        <f t="shared" si="27"/>
        <v>0</v>
      </c>
      <c r="H103" s="236">
        <v>0</v>
      </c>
      <c r="I103" s="236">
        <v>0</v>
      </c>
      <c r="J103" s="236">
        <f t="shared" si="26"/>
        <v>0</v>
      </c>
    </row>
    <row r="104" spans="3:18" s="175" customFormat="1" x14ac:dyDescent="0.25">
      <c r="C104" s="234"/>
      <c r="D104" s="232" t="s">
        <v>413</v>
      </c>
      <c r="E104" s="236">
        <v>0</v>
      </c>
      <c r="F104" s="236">
        <v>0</v>
      </c>
      <c r="G104" s="236">
        <f t="shared" si="27"/>
        <v>0</v>
      </c>
      <c r="H104" s="236">
        <v>0</v>
      </c>
      <c r="I104" s="236">
        <v>0</v>
      </c>
      <c r="J104" s="236">
        <f t="shared" si="26"/>
        <v>0</v>
      </c>
    </row>
    <row r="105" spans="3:18" s="175" customFormat="1" x14ac:dyDescent="0.25">
      <c r="C105" s="234"/>
      <c r="D105" s="232" t="s">
        <v>414</v>
      </c>
      <c r="E105" s="236">
        <v>0</v>
      </c>
      <c r="F105" s="236">
        <v>0</v>
      </c>
      <c r="G105" s="236">
        <f t="shared" si="27"/>
        <v>0</v>
      </c>
      <c r="H105" s="236">
        <v>0</v>
      </c>
      <c r="I105" s="236">
        <v>0</v>
      </c>
      <c r="J105" s="236">
        <v>0</v>
      </c>
    </row>
    <row r="106" spans="3:18" x14ac:dyDescent="0.25">
      <c r="C106" s="233"/>
      <c r="D106" s="231"/>
      <c r="E106" s="236"/>
      <c r="F106" s="237"/>
      <c r="G106" s="236"/>
      <c r="H106" s="236"/>
      <c r="I106" s="236"/>
      <c r="J106" s="235"/>
    </row>
    <row r="107" spans="3:18" s="175" customFormat="1" x14ac:dyDescent="0.25">
      <c r="C107" s="294" t="s">
        <v>718</v>
      </c>
      <c r="D107" s="289"/>
      <c r="E107" s="236">
        <f>E11+E90</f>
        <v>417575128.67000002</v>
      </c>
      <c r="F107" s="236">
        <f>F11+F90</f>
        <v>20299736.899999999</v>
      </c>
      <c r="G107" s="236">
        <f>G11+G90</f>
        <v>437874865.56999999</v>
      </c>
      <c r="H107" s="236">
        <f>H11+H90</f>
        <v>82411721.579999983</v>
      </c>
      <c r="I107" s="236">
        <f>I90+I11</f>
        <v>76150353.099999979</v>
      </c>
      <c r="J107" s="236">
        <f>J97+J11</f>
        <v>355463143.98999995</v>
      </c>
      <c r="M107" s="119"/>
      <c r="O107" s="119"/>
      <c r="R107" s="119"/>
    </row>
    <row r="108" spans="3:18" x14ac:dyDescent="0.25">
      <c r="C108" s="306"/>
      <c r="D108" s="307"/>
      <c r="E108" s="34" t="s">
        <v>647</v>
      </c>
      <c r="F108" s="33"/>
      <c r="G108" s="34"/>
      <c r="H108" s="33"/>
      <c r="I108" s="34"/>
      <c r="J108" s="38"/>
    </row>
  </sheetData>
  <mergeCells count="34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</mergeCells>
  <printOptions horizontalCentered="1" verticalCentered="1"/>
  <pageMargins left="0.31496062992125984" right="0.31496062992125984" top="0" bottom="0.78740157480314965" header="0.31496062992125984" footer="0.31496062992125984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workbookViewId="0">
      <selection activeCell="C6" sqref="C6:I86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308" t="s">
        <v>442</v>
      </c>
      <c r="D5" s="308"/>
      <c r="E5" s="308"/>
      <c r="F5" s="308"/>
      <c r="G5" s="308"/>
      <c r="H5" s="308"/>
      <c r="I5" s="308"/>
    </row>
    <row r="6" spans="3:9" x14ac:dyDescent="0.25">
      <c r="C6" s="278" t="s">
        <v>644</v>
      </c>
      <c r="D6" s="279"/>
      <c r="E6" s="279"/>
      <c r="F6" s="279"/>
      <c r="G6" s="279"/>
      <c r="H6" s="279"/>
      <c r="I6" s="280"/>
    </row>
    <row r="7" spans="3:9" x14ac:dyDescent="0.25">
      <c r="C7" s="281" t="s">
        <v>356</v>
      </c>
      <c r="D7" s="256"/>
      <c r="E7" s="256"/>
      <c r="F7" s="256"/>
      <c r="G7" s="256"/>
      <c r="H7" s="256"/>
      <c r="I7" s="282"/>
    </row>
    <row r="8" spans="3:9" x14ac:dyDescent="0.25">
      <c r="C8" s="281" t="s">
        <v>443</v>
      </c>
      <c r="D8" s="256"/>
      <c r="E8" s="256"/>
      <c r="F8" s="256"/>
      <c r="G8" s="256"/>
      <c r="H8" s="256"/>
      <c r="I8" s="282"/>
    </row>
    <row r="9" spans="3:9" x14ac:dyDescent="0.25">
      <c r="C9" s="283" t="s">
        <v>731</v>
      </c>
      <c r="D9" s="263"/>
      <c r="E9" s="263"/>
      <c r="F9" s="263"/>
      <c r="G9" s="263"/>
      <c r="H9" s="263"/>
      <c r="I9" s="309"/>
    </row>
    <row r="10" spans="3:9" x14ac:dyDescent="0.25">
      <c r="C10" s="310" t="s">
        <v>1</v>
      </c>
      <c r="D10" s="265"/>
      <c r="E10" s="265"/>
      <c r="F10" s="265"/>
      <c r="G10" s="265"/>
      <c r="H10" s="265"/>
      <c r="I10" s="311"/>
    </row>
    <row r="11" spans="3:9" x14ac:dyDescent="0.25">
      <c r="C11" s="266" t="s">
        <v>2</v>
      </c>
      <c r="D11" s="266" t="s">
        <v>358</v>
      </c>
      <c r="E11" s="266"/>
      <c r="F11" s="266"/>
      <c r="G11" s="266"/>
      <c r="H11" s="266"/>
      <c r="I11" s="266" t="s">
        <v>444</v>
      </c>
    </row>
    <row r="12" spans="3:9" x14ac:dyDescent="0.25">
      <c r="C12" s="256"/>
      <c r="D12" s="256" t="s">
        <v>221</v>
      </c>
      <c r="E12" s="185" t="s">
        <v>269</v>
      </c>
      <c r="F12" s="256" t="s">
        <v>271</v>
      </c>
      <c r="G12" s="256" t="s">
        <v>222</v>
      </c>
      <c r="H12" s="256" t="s">
        <v>224</v>
      </c>
      <c r="I12" s="256"/>
    </row>
    <row r="13" spans="3:9" x14ac:dyDescent="0.25">
      <c r="C13" s="265"/>
      <c r="D13" s="265"/>
      <c r="E13" s="189" t="s">
        <v>270</v>
      </c>
      <c r="F13" s="265"/>
      <c r="G13" s="265"/>
      <c r="H13" s="265"/>
      <c r="I13" s="265"/>
    </row>
    <row r="14" spans="3:9" x14ac:dyDescent="0.25">
      <c r="C14" s="202" t="s">
        <v>445</v>
      </c>
      <c r="D14" s="216">
        <f>D16</f>
        <v>417575128.67000002</v>
      </c>
      <c r="E14" s="216">
        <f t="shared" ref="E14:H14" si="0">E16</f>
        <v>20299736.899999999</v>
      </c>
      <c r="F14" s="216">
        <f>D14+E14</f>
        <v>437874865.56999999</v>
      </c>
      <c r="G14" s="216">
        <f t="shared" si="0"/>
        <v>82411721.579999983</v>
      </c>
      <c r="H14" s="216">
        <f t="shared" si="0"/>
        <v>76150353.100000024</v>
      </c>
      <c r="I14" s="217">
        <f>I16</f>
        <v>355463143.98999995</v>
      </c>
    </row>
    <row r="15" spans="3:9" x14ac:dyDescent="0.25">
      <c r="C15" s="176"/>
      <c r="D15" s="212"/>
      <c r="E15" s="212"/>
      <c r="F15" s="212"/>
      <c r="G15" s="212"/>
      <c r="H15" s="212"/>
      <c r="I15" s="211"/>
    </row>
    <row r="16" spans="3:9" x14ac:dyDescent="0.25">
      <c r="C16" s="177" t="s">
        <v>654</v>
      </c>
      <c r="D16" s="212">
        <f>SUM(D18:D73)</f>
        <v>417575128.67000002</v>
      </c>
      <c r="E16" s="223">
        <f t="shared" ref="E16:I16" si="1">SUM(E18:E73)</f>
        <v>20299736.899999999</v>
      </c>
      <c r="F16" s="223">
        <f>SUM(F18:F73)-0.01</f>
        <v>437874865.56000012</v>
      </c>
      <c r="G16" s="223">
        <f t="shared" si="1"/>
        <v>82411721.579999983</v>
      </c>
      <c r="H16" s="223">
        <f t="shared" si="1"/>
        <v>76150353.100000024</v>
      </c>
      <c r="I16" s="179">
        <f t="shared" si="1"/>
        <v>355463143.98999995</v>
      </c>
    </row>
    <row r="17" spans="3:9" s="175" customFormat="1" x14ac:dyDescent="0.25">
      <c r="C17" s="178" t="s">
        <v>644</v>
      </c>
      <c r="D17" s="179"/>
      <c r="E17" s="178"/>
      <c r="F17" s="179"/>
      <c r="G17" s="179"/>
      <c r="H17" s="179"/>
      <c r="I17" s="179"/>
    </row>
    <row r="18" spans="3:9" s="175" customFormat="1" x14ac:dyDescent="0.25">
      <c r="C18" s="177" t="s">
        <v>652</v>
      </c>
      <c r="D18" s="179">
        <v>19625585</v>
      </c>
      <c r="E18" s="238">
        <v>227713.19</v>
      </c>
      <c r="F18" s="179">
        <f>+E18+D18</f>
        <v>19853298.190000001</v>
      </c>
      <c r="G18" s="179">
        <v>3099171.82</v>
      </c>
      <c r="H18" s="179">
        <v>3045104.48</v>
      </c>
      <c r="I18" s="179">
        <f t="shared" ref="I18:I73" si="2">+F18-G18</f>
        <v>16754126.370000001</v>
      </c>
    </row>
    <row r="19" spans="3:9" s="175" customFormat="1" x14ac:dyDescent="0.25">
      <c r="C19" s="177" t="s">
        <v>666</v>
      </c>
      <c r="D19" s="179">
        <v>3839085</v>
      </c>
      <c r="E19" s="238">
        <v>400169.22</v>
      </c>
      <c r="F19" s="179">
        <f t="shared" ref="F19:F73" si="3">+E19+D19</f>
        <v>4239254.22</v>
      </c>
      <c r="G19" s="179">
        <v>863839.91</v>
      </c>
      <c r="H19" s="179">
        <v>794293.35</v>
      </c>
      <c r="I19" s="179">
        <f t="shared" si="2"/>
        <v>3375414.3099999996</v>
      </c>
    </row>
    <row r="20" spans="3:9" s="175" customFormat="1" x14ac:dyDescent="0.25">
      <c r="C20" s="177" t="s">
        <v>667</v>
      </c>
      <c r="D20" s="179">
        <v>5886558</v>
      </c>
      <c r="E20" s="238">
        <v>450176.66</v>
      </c>
      <c r="F20" s="179">
        <f t="shared" si="3"/>
        <v>6336734.6600000001</v>
      </c>
      <c r="G20" s="179">
        <v>1182758.8799999999</v>
      </c>
      <c r="H20" s="179">
        <v>1106671.83</v>
      </c>
      <c r="I20" s="179">
        <f t="shared" si="2"/>
        <v>5153975.78</v>
      </c>
    </row>
    <row r="21" spans="3:9" s="175" customFormat="1" x14ac:dyDescent="0.25">
      <c r="C21" s="177" t="s">
        <v>668</v>
      </c>
      <c r="D21" s="179">
        <v>5543222</v>
      </c>
      <c r="E21" s="238">
        <v>504050.74</v>
      </c>
      <c r="F21" s="179">
        <f t="shared" si="3"/>
        <v>6047272.7400000002</v>
      </c>
      <c r="G21" s="179">
        <v>1152598.07</v>
      </c>
      <c r="H21" s="179">
        <v>1097979.6100000001</v>
      </c>
      <c r="I21" s="179">
        <f t="shared" si="2"/>
        <v>4894674.67</v>
      </c>
    </row>
    <row r="22" spans="3:9" s="175" customFormat="1" x14ac:dyDescent="0.25">
      <c r="C22" s="177" t="s">
        <v>669</v>
      </c>
      <c r="D22" s="179">
        <v>4351528</v>
      </c>
      <c r="E22" s="238">
        <v>575971.07999999996</v>
      </c>
      <c r="F22" s="179">
        <f t="shared" si="3"/>
        <v>4927499.08</v>
      </c>
      <c r="G22" s="179">
        <v>975706.61</v>
      </c>
      <c r="H22" s="179">
        <v>903650.43</v>
      </c>
      <c r="I22" s="179">
        <f t="shared" si="2"/>
        <v>3951792.47</v>
      </c>
    </row>
    <row r="23" spans="3:9" s="175" customFormat="1" x14ac:dyDescent="0.25">
      <c r="C23" s="177" t="s">
        <v>670</v>
      </c>
      <c r="D23" s="179">
        <v>1739366</v>
      </c>
      <c r="E23" s="238">
        <v>210000</v>
      </c>
      <c r="F23" s="179">
        <f t="shared" si="3"/>
        <v>1949366</v>
      </c>
      <c r="G23" s="179">
        <v>350443.97</v>
      </c>
      <c r="H23" s="179">
        <v>342637.51</v>
      </c>
      <c r="I23" s="179">
        <f t="shared" si="2"/>
        <v>1598922.03</v>
      </c>
    </row>
    <row r="24" spans="3:9" s="175" customFormat="1" x14ac:dyDescent="0.25">
      <c r="C24" s="177" t="s">
        <v>671</v>
      </c>
      <c r="D24" s="179">
        <v>1319429</v>
      </c>
      <c r="E24" s="238">
        <v>213316.62</v>
      </c>
      <c r="F24" s="179">
        <f t="shared" si="3"/>
        <v>1532745.62</v>
      </c>
      <c r="G24" s="179">
        <v>257746.99</v>
      </c>
      <c r="H24" s="179">
        <v>237139.03</v>
      </c>
      <c r="I24" s="179">
        <f t="shared" si="2"/>
        <v>1274998.6300000001</v>
      </c>
    </row>
    <row r="25" spans="3:9" s="175" customFormat="1" x14ac:dyDescent="0.25">
      <c r="C25" s="177" t="s">
        <v>672</v>
      </c>
      <c r="D25" s="179">
        <v>6056478</v>
      </c>
      <c r="E25" s="238">
        <v>345157.37</v>
      </c>
      <c r="F25" s="179">
        <f t="shared" si="3"/>
        <v>6401635.3700000001</v>
      </c>
      <c r="G25" s="179">
        <v>1347493.7</v>
      </c>
      <c r="H25" s="179">
        <v>1244857.82</v>
      </c>
      <c r="I25" s="179">
        <f t="shared" si="2"/>
        <v>5054141.67</v>
      </c>
    </row>
    <row r="26" spans="3:9" s="175" customFormat="1" x14ac:dyDescent="0.25">
      <c r="C26" s="177" t="s">
        <v>673</v>
      </c>
      <c r="D26" s="179">
        <v>8190881</v>
      </c>
      <c r="E26" s="238">
        <v>363289</v>
      </c>
      <c r="F26" s="179">
        <f t="shared" si="3"/>
        <v>8554170</v>
      </c>
      <c r="G26" s="179">
        <v>1726242.9</v>
      </c>
      <c r="H26" s="179">
        <v>1613342.41</v>
      </c>
      <c r="I26" s="179">
        <f t="shared" si="2"/>
        <v>6827927.0999999996</v>
      </c>
    </row>
    <row r="27" spans="3:9" s="175" customFormat="1" x14ac:dyDescent="0.25">
      <c r="C27" s="177" t="s">
        <v>674</v>
      </c>
      <c r="D27" s="179">
        <v>7724780</v>
      </c>
      <c r="E27" s="238">
        <v>345610.97</v>
      </c>
      <c r="F27" s="179">
        <f t="shared" si="3"/>
        <v>8070390.9699999997</v>
      </c>
      <c r="G27" s="179">
        <v>1576580.05</v>
      </c>
      <c r="H27" s="179">
        <v>1459491.75</v>
      </c>
      <c r="I27" s="179">
        <f t="shared" si="2"/>
        <v>6493810.9199999999</v>
      </c>
    </row>
    <row r="28" spans="3:9" s="175" customFormat="1" x14ac:dyDescent="0.25">
      <c r="C28" s="177" t="s">
        <v>675</v>
      </c>
      <c r="D28" s="179">
        <v>7817054</v>
      </c>
      <c r="E28" s="238">
        <v>333415.69</v>
      </c>
      <c r="F28" s="179">
        <f t="shared" si="3"/>
        <v>8150469.6900000004</v>
      </c>
      <c r="G28" s="179">
        <v>1570312.44</v>
      </c>
      <c r="H28" s="179">
        <v>1448361.1</v>
      </c>
      <c r="I28" s="179">
        <f t="shared" si="2"/>
        <v>6580157.25</v>
      </c>
    </row>
    <row r="29" spans="3:9" s="175" customFormat="1" x14ac:dyDescent="0.25">
      <c r="C29" s="177" t="s">
        <v>656</v>
      </c>
      <c r="D29" s="179">
        <v>2073745</v>
      </c>
      <c r="E29" s="238">
        <v>318167.96000000002</v>
      </c>
      <c r="F29" s="179">
        <f t="shared" si="3"/>
        <v>2391912.96</v>
      </c>
      <c r="G29" s="179">
        <v>508732.19</v>
      </c>
      <c r="H29" s="179">
        <v>427774</v>
      </c>
      <c r="I29" s="179">
        <f t="shared" si="2"/>
        <v>1883180.77</v>
      </c>
    </row>
    <row r="30" spans="3:9" s="175" customFormat="1" x14ac:dyDescent="0.25">
      <c r="C30" s="177" t="s">
        <v>676</v>
      </c>
      <c r="D30" s="179">
        <v>1266184</v>
      </c>
      <c r="E30" s="238">
        <v>173255.89</v>
      </c>
      <c r="F30" s="179">
        <f t="shared" si="3"/>
        <v>1439439.8900000001</v>
      </c>
      <c r="G30" s="179">
        <v>247522.76</v>
      </c>
      <c r="H30" s="179">
        <v>223057.45</v>
      </c>
      <c r="I30" s="179">
        <f t="shared" si="2"/>
        <v>1191917.1300000001</v>
      </c>
    </row>
    <row r="31" spans="3:9" x14ac:dyDescent="0.25">
      <c r="C31" s="177" t="s">
        <v>653</v>
      </c>
      <c r="D31" s="179">
        <v>10676989</v>
      </c>
      <c r="E31" s="238">
        <v>426001.77</v>
      </c>
      <c r="F31" s="179">
        <f t="shared" si="3"/>
        <v>11102990.77</v>
      </c>
      <c r="G31" s="179">
        <v>2272174.21</v>
      </c>
      <c r="H31" s="179">
        <v>2106102.4300000002</v>
      </c>
      <c r="I31" s="179">
        <f t="shared" si="2"/>
        <v>8830816.5599999987</v>
      </c>
    </row>
    <row r="32" spans="3:9" x14ac:dyDescent="0.25">
      <c r="C32" s="177" t="s">
        <v>657</v>
      </c>
      <c r="D32" s="179">
        <v>8256657</v>
      </c>
      <c r="E32" s="238">
        <v>355555.09</v>
      </c>
      <c r="F32" s="179">
        <f t="shared" si="3"/>
        <v>8612212.0899999999</v>
      </c>
      <c r="G32" s="179">
        <v>1641126.6</v>
      </c>
      <c r="H32" s="179">
        <v>1468604.89</v>
      </c>
      <c r="I32" s="179">
        <f t="shared" si="2"/>
        <v>6971085.4900000002</v>
      </c>
    </row>
    <row r="33" spans="3:11" x14ac:dyDescent="0.25">
      <c r="C33" s="177" t="s">
        <v>658</v>
      </c>
      <c r="D33" s="179">
        <v>9447560</v>
      </c>
      <c r="E33" s="238">
        <v>365186.32</v>
      </c>
      <c r="F33" s="179">
        <f t="shared" si="3"/>
        <v>9812746.3200000003</v>
      </c>
      <c r="G33" s="179">
        <v>2110667.08</v>
      </c>
      <c r="H33" s="179">
        <v>1914457.34</v>
      </c>
      <c r="I33" s="179">
        <f t="shared" si="2"/>
        <v>7702079.2400000002</v>
      </c>
    </row>
    <row r="34" spans="3:11" x14ac:dyDescent="0.25">
      <c r="C34" s="177" t="s">
        <v>677</v>
      </c>
      <c r="D34" s="179">
        <v>6526966</v>
      </c>
      <c r="E34" s="238">
        <v>275714</v>
      </c>
      <c r="F34" s="179">
        <f t="shared" si="3"/>
        <v>6802680</v>
      </c>
      <c r="G34" s="179">
        <v>1320319.0900000001</v>
      </c>
      <c r="H34" s="179">
        <v>1224256.6000000001</v>
      </c>
      <c r="I34" s="179">
        <f t="shared" si="2"/>
        <v>5482360.9100000001</v>
      </c>
    </row>
    <row r="35" spans="3:11" x14ac:dyDescent="0.25">
      <c r="C35" s="177" t="s">
        <v>678</v>
      </c>
      <c r="D35" s="179">
        <v>19513748</v>
      </c>
      <c r="E35" s="238">
        <v>351279.47</v>
      </c>
      <c r="F35" s="179">
        <f t="shared" si="3"/>
        <v>19865027.469999999</v>
      </c>
      <c r="G35" s="179">
        <v>3944786.32</v>
      </c>
      <c r="H35" s="179">
        <v>3716483.89</v>
      </c>
      <c r="I35" s="179">
        <f t="shared" si="2"/>
        <v>15920241.149999999</v>
      </c>
    </row>
    <row r="36" spans="3:11" x14ac:dyDescent="0.25">
      <c r="C36" s="177" t="s">
        <v>679</v>
      </c>
      <c r="D36" s="179">
        <v>7525998</v>
      </c>
      <c r="E36" s="238">
        <v>311622.83</v>
      </c>
      <c r="F36" s="179">
        <f t="shared" si="3"/>
        <v>7837620.8300000001</v>
      </c>
      <c r="G36" s="179">
        <v>1574825.7</v>
      </c>
      <c r="H36" s="179">
        <v>1450265.49</v>
      </c>
      <c r="I36" s="179">
        <f t="shared" si="2"/>
        <v>6262795.1299999999</v>
      </c>
    </row>
    <row r="37" spans="3:11" x14ac:dyDescent="0.25">
      <c r="C37" s="177" t="s">
        <v>680</v>
      </c>
      <c r="D37" s="179">
        <v>9268377</v>
      </c>
      <c r="E37" s="238">
        <v>514803.36</v>
      </c>
      <c r="F37" s="179">
        <f t="shared" si="3"/>
        <v>9783180.3599999994</v>
      </c>
      <c r="G37" s="179">
        <v>2200458.79</v>
      </c>
      <c r="H37" s="179">
        <v>1958252.26</v>
      </c>
      <c r="I37" s="179">
        <f t="shared" si="2"/>
        <v>7582721.5699999994</v>
      </c>
    </row>
    <row r="38" spans="3:11" x14ac:dyDescent="0.25">
      <c r="C38" s="177" t="s">
        <v>681</v>
      </c>
      <c r="D38" s="179">
        <v>8949203</v>
      </c>
      <c r="E38" s="238">
        <v>412215.81</v>
      </c>
      <c r="F38" s="179">
        <f t="shared" si="3"/>
        <v>9361418.8100000005</v>
      </c>
      <c r="G38" s="179">
        <v>1887005.86</v>
      </c>
      <c r="H38" s="179">
        <v>1705331.1</v>
      </c>
      <c r="I38" s="179">
        <f t="shared" si="2"/>
        <v>7474412.9500000002</v>
      </c>
    </row>
    <row r="39" spans="3:11" x14ac:dyDescent="0.25">
      <c r="C39" s="177" t="s">
        <v>682</v>
      </c>
      <c r="D39" s="179">
        <v>9685076</v>
      </c>
      <c r="E39" s="238">
        <v>406475.05</v>
      </c>
      <c r="F39" s="179">
        <f t="shared" si="3"/>
        <v>10091551.050000001</v>
      </c>
      <c r="G39" s="179">
        <v>2056420.84</v>
      </c>
      <c r="H39" s="179">
        <v>1879643.71</v>
      </c>
      <c r="I39" s="179">
        <f t="shared" si="2"/>
        <v>8035130.2100000009</v>
      </c>
    </row>
    <row r="40" spans="3:11" x14ac:dyDescent="0.25">
      <c r="C40" s="177" t="s">
        <v>683</v>
      </c>
      <c r="D40" s="179">
        <v>8136245</v>
      </c>
      <c r="E40" s="238">
        <v>314066.99</v>
      </c>
      <c r="F40" s="179">
        <f t="shared" si="3"/>
        <v>8450311.9900000002</v>
      </c>
      <c r="G40" s="179">
        <v>1671295.55</v>
      </c>
      <c r="H40" s="179">
        <v>1540025.34</v>
      </c>
      <c r="I40" s="179">
        <f t="shared" si="2"/>
        <v>6779016.4400000004</v>
      </c>
    </row>
    <row r="41" spans="3:11" x14ac:dyDescent="0.25">
      <c r="C41" s="177" t="s">
        <v>684</v>
      </c>
      <c r="D41" s="179">
        <v>8805999</v>
      </c>
      <c r="E41" s="238">
        <v>516921.97</v>
      </c>
      <c r="F41" s="179">
        <f t="shared" si="3"/>
        <v>9322920.9700000007</v>
      </c>
      <c r="G41" s="179">
        <v>2058773.83</v>
      </c>
      <c r="H41" s="179">
        <v>1831877.29</v>
      </c>
      <c r="I41" s="179">
        <f t="shared" si="2"/>
        <v>7264147.1400000006</v>
      </c>
    </row>
    <row r="42" spans="3:11" x14ac:dyDescent="0.25">
      <c r="C42" s="177" t="s">
        <v>685</v>
      </c>
      <c r="D42" s="239">
        <v>9873905</v>
      </c>
      <c r="E42" s="240">
        <v>422881.65</v>
      </c>
      <c r="F42" s="179">
        <f t="shared" si="3"/>
        <v>10296786.65</v>
      </c>
      <c r="G42" s="239">
        <v>2106837.12</v>
      </c>
      <c r="H42" s="239">
        <v>1949562.45</v>
      </c>
      <c r="I42" s="179">
        <f t="shared" si="2"/>
        <v>8189949.5300000003</v>
      </c>
    </row>
    <row r="43" spans="3:11" x14ac:dyDescent="0.25">
      <c r="C43" s="177" t="s">
        <v>686</v>
      </c>
      <c r="D43" s="239">
        <v>7146374</v>
      </c>
      <c r="E43" s="238">
        <v>273000</v>
      </c>
      <c r="F43" s="179">
        <f t="shared" si="3"/>
        <v>7419374</v>
      </c>
      <c r="G43" s="239">
        <v>1308369.94</v>
      </c>
      <c r="H43" s="239">
        <v>1247259.18</v>
      </c>
      <c r="I43" s="179">
        <f t="shared" si="2"/>
        <v>6111004.0600000005</v>
      </c>
    </row>
    <row r="44" spans="3:11" x14ac:dyDescent="0.25">
      <c r="C44" s="177" t="s">
        <v>709</v>
      </c>
      <c r="D44" s="239">
        <v>7662679</v>
      </c>
      <c r="E44" s="238">
        <v>490314.66</v>
      </c>
      <c r="F44" s="179">
        <f t="shared" si="3"/>
        <v>8152993.6600000001</v>
      </c>
      <c r="G44" s="239">
        <v>1655811.51</v>
      </c>
      <c r="H44" s="239">
        <v>1460293.88</v>
      </c>
      <c r="I44" s="179">
        <f t="shared" si="2"/>
        <v>6497182.1500000004</v>
      </c>
    </row>
    <row r="45" spans="3:11" x14ac:dyDescent="0.25">
      <c r="C45" s="177" t="s">
        <v>687</v>
      </c>
      <c r="D45" s="239">
        <v>9504608</v>
      </c>
      <c r="E45" s="238">
        <v>269721.14</v>
      </c>
      <c r="F45" s="179">
        <f t="shared" si="3"/>
        <v>9774329.1400000006</v>
      </c>
      <c r="G45" s="239">
        <v>1882770.2</v>
      </c>
      <c r="H45" s="239">
        <v>1765192.6</v>
      </c>
      <c r="I45" s="179">
        <f t="shared" si="2"/>
        <v>7891558.9400000004</v>
      </c>
    </row>
    <row r="46" spans="3:11" s="175" customFormat="1" x14ac:dyDescent="0.25">
      <c r="C46" s="177" t="s">
        <v>688</v>
      </c>
      <c r="D46" s="239">
        <v>28081904.670000002</v>
      </c>
      <c r="E46" s="238">
        <v>330582.3</v>
      </c>
      <c r="F46" s="179">
        <f t="shared" si="3"/>
        <v>28412486.970000003</v>
      </c>
      <c r="G46" s="239">
        <v>1813694.48</v>
      </c>
      <c r="H46" s="239">
        <v>1647440.4</v>
      </c>
      <c r="I46" s="179">
        <f t="shared" si="2"/>
        <v>26598792.490000002</v>
      </c>
    </row>
    <row r="47" spans="3:11" x14ac:dyDescent="0.25">
      <c r="C47" s="177" t="s">
        <v>659</v>
      </c>
      <c r="D47" s="239">
        <v>10735172</v>
      </c>
      <c r="E47" s="238">
        <v>399517.33</v>
      </c>
      <c r="F47" s="179">
        <f t="shared" si="3"/>
        <v>11134689.33</v>
      </c>
      <c r="G47" s="239">
        <v>2206289.5</v>
      </c>
      <c r="H47" s="239">
        <v>2024526.87</v>
      </c>
      <c r="I47" s="179">
        <f t="shared" si="2"/>
        <v>8928399.8300000001</v>
      </c>
      <c r="K47" s="220"/>
    </row>
    <row r="48" spans="3:11" s="175" customFormat="1" x14ac:dyDescent="0.25">
      <c r="C48" s="177" t="s">
        <v>660</v>
      </c>
      <c r="D48" s="239">
        <v>21933829</v>
      </c>
      <c r="E48" s="238">
        <v>284052.36</v>
      </c>
      <c r="F48" s="179">
        <f t="shared" si="3"/>
        <v>22217881.359999999</v>
      </c>
      <c r="G48" s="239">
        <v>4321729.7699999996</v>
      </c>
      <c r="H48" s="239">
        <v>4066766.27</v>
      </c>
      <c r="I48" s="179">
        <f t="shared" si="2"/>
        <v>17896151.59</v>
      </c>
      <c r="J48" s="219"/>
      <c r="K48" s="220"/>
    </row>
    <row r="49" spans="3:9" s="175" customFormat="1" x14ac:dyDescent="0.25">
      <c r="C49" s="177" t="s">
        <v>689</v>
      </c>
      <c r="D49" s="179">
        <v>4754688</v>
      </c>
      <c r="E49" s="238">
        <v>379460.57</v>
      </c>
      <c r="F49" s="179">
        <f t="shared" si="3"/>
        <v>5134148.57</v>
      </c>
      <c r="G49" s="179">
        <v>1231159.72</v>
      </c>
      <c r="H49" s="179">
        <v>1121644.32</v>
      </c>
      <c r="I49" s="179">
        <f t="shared" si="2"/>
        <v>3902988.8500000006</v>
      </c>
    </row>
    <row r="50" spans="3:9" s="175" customFormat="1" x14ac:dyDescent="0.25">
      <c r="C50" s="177" t="s">
        <v>690</v>
      </c>
      <c r="D50" s="179">
        <v>9123004</v>
      </c>
      <c r="E50" s="238">
        <v>313070.99</v>
      </c>
      <c r="F50" s="179">
        <f t="shared" si="3"/>
        <v>9436074.9900000002</v>
      </c>
      <c r="G50" s="179">
        <v>1933695.89</v>
      </c>
      <c r="H50" s="179">
        <v>1772025.23</v>
      </c>
      <c r="I50" s="179">
        <f t="shared" si="2"/>
        <v>7502379.1000000006</v>
      </c>
    </row>
    <row r="51" spans="3:9" s="175" customFormat="1" x14ac:dyDescent="0.25">
      <c r="C51" s="177" t="s">
        <v>691</v>
      </c>
      <c r="D51" s="179">
        <v>7356128</v>
      </c>
      <c r="E51" s="238">
        <v>550053.44999999995</v>
      </c>
      <c r="F51" s="179">
        <f t="shared" si="3"/>
        <v>7906181.4500000002</v>
      </c>
      <c r="G51" s="179">
        <v>1851557.17</v>
      </c>
      <c r="H51" s="179">
        <v>1562474.1</v>
      </c>
      <c r="I51" s="179">
        <f t="shared" si="2"/>
        <v>6054624.2800000003</v>
      </c>
    </row>
    <row r="52" spans="3:9" s="175" customFormat="1" x14ac:dyDescent="0.25">
      <c r="C52" s="177" t="s">
        <v>692</v>
      </c>
      <c r="D52" s="179">
        <v>7646908</v>
      </c>
      <c r="E52" s="238">
        <v>385946.33</v>
      </c>
      <c r="F52" s="179">
        <f t="shared" si="3"/>
        <v>8032854.3300000001</v>
      </c>
      <c r="G52" s="179">
        <v>1641970.75</v>
      </c>
      <c r="H52" s="179">
        <v>1513803.81</v>
      </c>
      <c r="I52" s="179">
        <f t="shared" si="2"/>
        <v>6390883.5800000001</v>
      </c>
    </row>
    <row r="53" spans="3:9" s="175" customFormat="1" x14ac:dyDescent="0.25">
      <c r="C53" s="177" t="s">
        <v>693</v>
      </c>
      <c r="D53" s="179">
        <v>1669555</v>
      </c>
      <c r="E53" s="238">
        <v>130941.79</v>
      </c>
      <c r="F53" s="179">
        <f t="shared" si="3"/>
        <v>1800496.79</v>
      </c>
      <c r="G53" s="179">
        <v>295253.90999999997</v>
      </c>
      <c r="H53" s="179">
        <v>266181.01</v>
      </c>
      <c r="I53" s="179">
        <f t="shared" si="2"/>
        <v>1505242.8800000001</v>
      </c>
    </row>
    <row r="54" spans="3:9" s="175" customFormat="1" x14ac:dyDescent="0.25">
      <c r="C54" s="177" t="s">
        <v>710</v>
      </c>
      <c r="D54" s="179">
        <v>277533</v>
      </c>
      <c r="E54" s="238">
        <v>106999.2</v>
      </c>
      <c r="F54" s="179">
        <f t="shared" si="3"/>
        <v>384532.2</v>
      </c>
      <c r="G54" s="179">
        <v>40827.879999999997</v>
      </c>
      <c r="H54" s="179">
        <v>38328.68</v>
      </c>
      <c r="I54" s="179">
        <f t="shared" si="2"/>
        <v>343704.32000000001</v>
      </c>
    </row>
    <row r="55" spans="3:9" s="175" customFormat="1" x14ac:dyDescent="0.25">
      <c r="C55" s="177" t="s">
        <v>711</v>
      </c>
      <c r="D55" s="179">
        <v>261057</v>
      </c>
      <c r="E55" s="238">
        <v>171708.57</v>
      </c>
      <c r="F55" s="179">
        <f t="shared" si="3"/>
        <v>432765.57</v>
      </c>
      <c r="G55" s="179">
        <v>93981.94</v>
      </c>
      <c r="H55" s="179">
        <v>91985.75</v>
      </c>
      <c r="I55" s="179">
        <f t="shared" si="2"/>
        <v>338783.63</v>
      </c>
    </row>
    <row r="56" spans="3:9" s="175" customFormat="1" x14ac:dyDescent="0.25">
      <c r="C56" s="177" t="s">
        <v>732</v>
      </c>
      <c r="D56" s="179">
        <v>7441923</v>
      </c>
      <c r="E56" s="238">
        <v>636559.30000000005</v>
      </c>
      <c r="F56" s="179">
        <f t="shared" si="3"/>
        <v>8078482.2999999998</v>
      </c>
      <c r="G56" s="179">
        <v>1647065.56</v>
      </c>
      <c r="H56" s="179">
        <v>1541045.33</v>
      </c>
      <c r="I56" s="179">
        <f t="shared" si="2"/>
        <v>6431416.7400000002</v>
      </c>
    </row>
    <row r="57" spans="3:9" s="175" customFormat="1" x14ac:dyDescent="0.25">
      <c r="C57" s="177" t="s">
        <v>661</v>
      </c>
      <c r="D57" s="179">
        <v>11208179</v>
      </c>
      <c r="E57" s="238">
        <v>285975.59999999998</v>
      </c>
      <c r="F57" s="179">
        <f t="shared" si="3"/>
        <v>11494154.6</v>
      </c>
      <c r="G57" s="179">
        <v>2209194.12</v>
      </c>
      <c r="H57" s="179">
        <v>2021343.14</v>
      </c>
      <c r="I57" s="179">
        <f t="shared" si="2"/>
        <v>9284960.4800000004</v>
      </c>
    </row>
    <row r="58" spans="3:9" s="175" customFormat="1" x14ac:dyDescent="0.25">
      <c r="C58" s="177" t="s">
        <v>662</v>
      </c>
      <c r="D58" s="179">
        <v>2381138</v>
      </c>
      <c r="E58" s="238">
        <v>276608.5</v>
      </c>
      <c r="F58" s="179">
        <f t="shared" si="3"/>
        <v>2657746.5</v>
      </c>
      <c r="G58" s="179">
        <v>497792.04</v>
      </c>
      <c r="H58" s="179">
        <v>465631.56</v>
      </c>
      <c r="I58" s="179">
        <f t="shared" si="2"/>
        <v>2159954.46</v>
      </c>
    </row>
    <row r="59" spans="3:9" s="175" customFormat="1" x14ac:dyDescent="0.25">
      <c r="C59" s="177" t="s">
        <v>663</v>
      </c>
      <c r="D59" s="179">
        <v>9971801</v>
      </c>
      <c r="E59" s="238">
        <v>573100.56000000006</v>
      </c>
      <c r="F59" s="179">
        <f t="shared" si="3"/>
        <v>10544901.560000001</v>
      </c>
      <c r="G59" s="179">
        <v>1803537.33</v>
      </c>
      <c r="H59" s="179">
        <v>1691919.85</v>
      </c>
      <c r="I59" s="179">
        <f t="shared" si="2"/>
        <v>8741364.2300000004</v>
      </c>
    </row>
    <row r="60" spans="3:9" s="175" customFormat="1" x14ac:dyDescent="0.25">
      <c r="C60" s="177" t="s">
        <v>694</v>
      </c>
      <c r="D60" s="179">
        <v>1253549</v>
      </c>
      <c r="E60" s="238">
        <v>239492.98</v>
      </c>
      <c r="F60" s="179">
        <f t="shared" si="3"/>
        <v>1493041.98</v>
      </c>
      <c r="G60" s="179">
        <v>346493.2</v>
      </c>
      <c r="H60" s="179">
        <v>322663.83</v>
      </c>
      <c r="I60" s="179">
        <f t="shared" si="2"/>
        <v>1146548.78</v>
      </c>
    </row>
    <row r="61" spans="3:9" s="175" customFormat="1" x14ac:dyDescent="0.25">
      <c r="C61" s="177" t="s">
        <v>695</v>
      </c>
      <c r="D61" s="179">
        <v>4089590</v>
      </c>
      <c r="E61" s="238">
        <v>327520.74</v>
      </c>
      <c r="F61" s="179">
        <f t="shared" si="3"/>
        <v>4417110.74</v>
      </c>
      <c r="G61" s="179">
        <v>938659.42</v>
      </c>
      <c r="H61" s="179">
        <v>882428.24</v>
      </c>
      <c r="I61" s="179">
        <f t="shared" si="2"/>
        <v>3478451.3200000003</v>
      </c>
    </row>
    <row r="62" spans="3:9" s="175" customFormat="1" x14ac:dyDescent="0.25">
      <c r="C62" s="177" t="s">
        <v>696</v>
      </c>
      <c r="D62" s="179">
        <v>9072945</v>
      </c>
      <c r="E62" s="238">
        <v>354510.09</v>
      </c>
      <c r="F62" s="179">
        <f t="shared" si="3"/>
        <v>9427455.0899999999</v>
      </c>
      <c r="G62" s="179">
        <v>1912477.3</v>
      </c>
      <c r="H62" s="179">
        <v>1819735.37</v>
      </c>
      <c r="I62" s="179">
        <f t="shared" si="2"/>
        <v>7514977.79</v>
      </c>
    </row>
    <row r="63" spans="3:9" s="175" customFormat="1" x14ac:dyDescent="0.25">
      <c r="C63" s="177" t="s">
        <v>697</v>
      </c>
      <c r="D63" s="179">
        <v>10752624</v>
      </c>
      <c r="E63" s="238">
        <v>309476.75</v>
      </c>
      <c r="F63" s="179">
        <f t="shared" si="3"/>
        <v>11062100.75</v>
      </c>
      <c r="G63" s="179">
        <v>1816843.75</v>
      </c>
      <c r="H63" s="179">
        <v>1683090.58</v>
      </c>
      <c r="I63" s="179">
        <f t="shared" si="2"/>
        <v>9245257</v>
      </c>
    </row>
    <row r="64" spans="3:9" s="175" customFormat="1" x14ac:dyDescent="0.25">
      <c r="C64" s="177" t="s">
        <v>698</v>
      </c>
      <c r="D64" s="179">
        <v>18859728</v>
      </c>
      <c r="E64" s="238">
        <v>381002.23999999999</v>
      </c>
      <c r="F64" s="179">
        <f t="shared" si="3"/>
        <v>19240730.239999998</v>
      </c>
      <c r="G64" s="179">
        <v>3587697.7</v>
      </c>
      <c r="H64" s="179">
        <v>3327356.64</v>
      </c>
      <c r="I64" s="179">
        <f t="shared" si="2"/>
        <v>15653032.539999999</v>
      </c>
    </row>
    <row r="65" spans="3:9" s="175" customFormat="1" x14ac:dyDescent="0.25">
      <c r="C65" s="177" t="s">
        <v>712</v>
      </c>
      <c r="D65" s="179">
        <v>6470831</v>
      </c>
      <c r="E65" s="238">
        <v>326850.82</v>
      </c>
      <c r="F65" s="179">
        <f t="shared" si="3"/>
        <v>6797681.8200000003</v>
      </c>
      <c r="G65" s="179">
        <v>1364329.83</v>
      </c>
      <c r="H65" s="179">
        <v>1251782.98</v>
      </c>
      <c r="I65" s="179">
        <f t="shared" si="2"/>
        <v>5433351.9900000002</v>
      </c>
    </row>
    <row r="66" spans="3:9" s="175" customFormat="1" x14ac:dyDescent="0.25">
      <c r="C66" s="177" t="s">
        <v>664</v>
      </c>
      <c r="D66" s="179">
        <v>6249409</v>
      </c>
      <c r="E66" s="238">
        <v>412165.88</v>
      </c>
      <c r="F66" s="179">
        <f t="shared" si="3"/>
        <v>6661574.8799999999</v>
      </c>
      <c r="G66" s="179">
        <v>1709627.43</v>
      </c>
      <c r="H66" s="179">
        <v>1571170.08</v>
      </c>
      <c r="I66" s="179">
        <f t="shared" si="2"/>
        <v>4951947.45</v>
      </c>
    </row>
    <row r="67" spans="3:9" s="175" customFormat="1" x14ac:dyDescent="0.25">
      <c r="C67" s="177" t="s">
        <v>699</v>
      </c>
      <c r="D67" s="179">
        <v>2050763</v>
      </c>
      <c r="E67" s="238">
        <v>181834.54</v>
      </c>
      <c r="F67" s="179">
        <f t="shared" si="3"/>
        <v>2232597.54</v>
      </c>
      <c r="G67" s="179">
        <v>449276.34</v>
      </c>
      <c r="H67" s="179">
        <v>431697.79</v>
      </c>
      <c r="I67" s="179">
        <f t="shared" si="2"/>
        <v>1783321.2</v>
      </c>
    </row>
    <row r="68" spans="3:9" s="175" customFormat="1" x14ac:dyDescent="0.25">
      <c r="C68" s="177" t="s">
        <v>700</v>
      </c>
      <c r="D68" s="179">
        <v>2377568</v>
      </c>
      <c r="E68" s="238">
        <v>278965.93</v>
      </c>
      <c r="F68" s="179">
        <f t="shared" si="3"/>
        <v>2656533.9300000002</v>
      </c>
      <c r="G68" s="179">
        <v>408163.23</v>
      </c>
      <c r="H68" s="179">
        <v>395949.09</v>
      </c>
      <c r="I68" s="179">
        <f t="shared" si="2"/>
        <v>2248370.7000000002</v>
      </c>
    </row>
    <row r="69" spans="3:9" s="175" customFormat="1" x14ac:dyDescent="0.25">
      <c r="C69" s="177" t="s">
        <v>701</v>
      </c>
      <c r="D69" s="179">
        <v>3812622</v>
      </c>
      <c r="E69" s="238">
        <v>304841</v>
      </c>
      <c r="F69" s="179">
        <f t="shared" si="3"/>
        <v>4117463</v>
      </c>
      <c r="G69" s="179">
        <v>419972.66</v>
      </c>
      <c r="H69" s="179">
        <v>393566.87</v>
      </c>
      <c r="I69" s="179">
        <f t="shared" si="2"/>
        <v>3697490.34</v>
      </c>
    </row>
    <row r="70" spans="3:9" s="175" customFormat="1" x14ac:dyDescent="0.25">
      <c r="C70" s="177" t="s">
        <v>702</v>
      </c>
      <c r="D70" s="179">
        <v>1895587</v>
      </c>
      <c r="E70" s="238">
        <v>484594.36</v>
      </c>
      <c r="F70" s="179">
        <f t="shared" si="3"/>
        <v>2380181.36</v>
      </c>
      <c r="G70" s="179">
        <v>631014.07999999996</v>
      </c>
      <c r="H70" s="179">
        <v>598885.4</v>
      </c>
      <c r="I70" s="179">
        <f t="shared" si="2"/>
        <v>1749167.2799999998</v>
      </c>
    </row>
    <row r="71" spans="3:9" x14ac:dyDescent="0.25">
      <c r="C71" s="177" t="s">
        <v>703</v>
      </c>
      <c r="D71" s="179">
        <v>4941527</v>
      </c>
      <c r="E71" s="238">
        <v>872389.45</v>
      </c>
      <c r="F71" s="179">
        <f t="shared" si="3"/>
        <v>5813916.4500000002</v>
      </c>
      <c r="G71" s="179">
        <v>1085496.82</v>
      </c>
      <c r="H71" s="179">
        <v>1015309.67</v>
      </c>
      <c r="I71" s="179">
        <f t="shared" si="2"/>
        <v>4728419.63</v>
      </c>
    </row>
    <row r="72" spans="3:9" x14ac:dyDescent="0.25">
      <c r="C72" s="177" t="s">
        <v>665</v>
      </c>
      <c r="D72" s="179">
        <v>3977322</v>
      </c>
      <c r="E72" s="238">
        <v>216364.18</v>
      </c>
      <c r="F72" s="179">
        <f t="shared" si="3"/>
        <v>4193686.18</v>
      </c>
      <c r="G72" s="179">
        <v>846599.81</v>
      </c>
      <c r="H72" s="179">
        <v>756188.49</v>
      </c>
      <c r="I72" s="179">
        <f t="shared" si="2"/>
        <v>3347086.37</v>
      </c>
    </row>
    <row r="73" spans="3:9" x14ac:dyDescent="0.25">
      <c r="C73" s="177" t="s">
        <v>713</v>
      </c>
      <c r="D73" s="179">
        <v>2513965</v>
      </c>
      <c r="E73" s="238">
        <v>619096.59</v>
      </c>
      <c r="F73" s="179">
        <f t="shared" si="3"/>
        <v>3133061.59</v>
      </c>
      <c r="G73" s="179">
        <v>756527.02</v>
      </c>
      <c r="H73" s="179">
        <v>713442.53</v>
      </c>
      <c r="I73" s="179">
        <f t="shared" si="2"/>
        <v>2376534.5699999998</v>
      </c>
    </row>
    <row r="74" spans="3:9" s="175" customFormat="1" x14ac:dyDescent="0.25">
      <c r="C74" s="203" t="s">
        <v>453</v>
      </c>
      <c r="D74" s="227">
        <v>0</v>
      </c>
      <c r="E74" s="227">
        <f t="shared" ref="E74:H74" si="4">SUM(E76:E83)</f>
        <v>0</v>
      </c>
      <c r="F74" s="227">
        <f t="shared" si="4"/>
        <v>0</v>
      </c>
      <c r="G74" s="227">
        <f t="shared" si="4"/>
        <v>0</v>
      </c>
      <c r="H74" s="227">
        <f t="shared" si="4"/>
        <v>0</v>
      </c>
      <c r="I74" s="229">
        <f>+F74</f>
        <v>0</v>
      </c>
    </row>
    <row r="75" spans="3:9" s="175" customFormat="1" x14ac:dyDescent="0.25">
      <c r="C75" s="203" t="s">
        <v>454</v>
      </c>
      <c r="D75" s="227">
        <v>0</v>
      </c>
      <c r="E75" s="227">
        <v>0</v>
      </c>
      <c r="F75" s="227">
        <v>0</v>
      </c>
      <c r="G75" s="227">
        <v>0</v>
      </c>
      <c r="H75" s="227">
        <v>0</v>
      </c>
      <c r="I75" s="229">
        <v>0</v>
      </c>
    </row>
    <row r="76" spans="3:9" x14ac:dyDescent="0.25">
      <c r="C76" s="177" t="s">
        <v>719</v>
      </c>
      <c r="D76" s="223">
        <v>0</v>
      </c>
      <c r="E76" s="223">
        <v>0</v>
      </c>
      <c r="F76" s="223">
        <v>0</v>
      </c>
      <c r="G76" s="223">
        <v>0</v>
      </c>
      <c r="H76" s="223">
        <v>0</v>
      </c>
      <c r="I76" s="224">
        <f>+F76</f>
        <v>0</v>
      </c>
    </row>
    <row r="77" spans="3:9" x14ac:dyDescent="0.25">
      <c r="C77" s="177" t="s">
        <v>446</v>
      </c>
      <c r="D77" s="223">
        <v>0</v>
      </c>
      <c r="E77" s="223">
        <v>0</v>
      </c>
      <c r="F77" s="223">
        <v>0</v>
      </c>
      <c r="G77" s="223">
        <v>0</v>
      </c>
      <c r="H77" s="223">
        <v>0</v>
      </c>
      <c r="I77" s="224">
        <v>0</v>
      </c>
    </row>
    <row r="78" spans="3:9" x14ac:dyDescent="0.25">
      <c r="C78" s="177" t="s">
        <v>447</v>
      </c>
      <c r="D78" s="223">
        <v>0</v>
      </c>
      <c r="E78" s="223">
        <v>0</v>
      </c>
      <c r="F78" s="223">
        <v>0</v>
      </c>
      <c r="G78" s="223">
        <v>0</v>
      </c>
      <c r="H78" s="223">
        <v>0</v>
      </c>
      <c r="I78" s="224">
        <v>0</v>
      </c>
    </row>
    <row r="79" spans="3:9" x14ac:dyDescent="0.25">
      <c r="C79" s="177" t="s">
        <v>448</v>
      </c>
      <c r="D79" s="223">
        <v>0</v>
      </c>
      <c r="E79" s="223">
        <v>0</v>
      </c>
      <c r="F79" s="223">
        <v>0</v>
      </c>
      <c r="G79" s="223">
        <v>0</v>
      </c>
      <c r="H79" s="223">
        <v>0</v>
      </c>
      <c r="I79" s="224">
        <v>0</v>
      </c>
    </row>
    <row r="80" spans="3:9" x14ac:dyDescent="0.25">
      <c r="C80" s="177" t="s">
        <v>449</v>
      </c>
      <c r="D80" s="212">
        <v>0</v>
      </c>
      <c r="E80" s="212">
        <v>0</v>
      </c>
      <c r="F80" s="212">
        <v>0</v>
      </c>
      <c r="G80" s="212">
        <v>0</v>
      </c>
      <c r="H80" s="212">
        <v>0</v>
      </c>
      <c r="I80" s="211">
        <v>0</v>
      </c>
    </row>
    <row r="81" spans="3:12" x14ac:dyDescent="0.25">
      <c r="C81" s="177" t="s">
        <v>450</v>
      </c>
      <c r="D81" s="212">
        <v>0</v>
      </c>
      <c r="E81" s="212">
        <v>0</v>
      </c>
      <c r="F81" s="212">
        <v>0</v>
      </c>
      <c r="G81" s="212">
        <v>0</v>
      </c>
      <c r="H81" s="212">
        <v>0</v>
      </c>
      <c r="I81" s="211">
        <v>0</v>
      </c>
      <c r="L81" s="119"/>
    </row>
    <row r="82" spans="3:12" x14ac:dyDescent="0.25">
      <c r="C82" s="177" t="s">
        <v>451</v>
      </c>
      <c r="D82" s="212">
        <v>0</v>
      </c>
      <c r="E82" s="212">
        <v>0</v>
      </c>
      <c r="F82" s="212">
        <v>0</v>
      </c>
      <c r="G82" s="212">
        <v>0</v>
      </c>
      <c r="H82" s="212">
        <v>0</v>
      </c>
      <c r="I82" s="211">
        <v>0</v>
      </c>
    </row>
    <row r="83" spans="3:12" x14ac:dyDescent="0.25">
      <c r="C83" s="177" t="s">
        <v>452</v>
      </c>
      <c r="D83" s="212">
        <v>0</v>
      </c>
      <c r="E83" s="212">
        <v>0</v>
      </c>
      <c r="F83" s="212">
        <v>0</v>
      </c>
      <c r="G83" s="212">
        <v>0</v>
      </c>
      <c r="H83" s="212">
        <v>0</v>
      </c>
      <c r="I83" s="211">
        <v>0</v>
      </c>
    </row>
    <row r="84" spans="3:12" x14ac:dyDescent="0.25">
      <c r="C84" s="215"/>
      <c r="D84" s="131"/>
      <c r="E84" s="213"/>
      <c r="F84" s="214"/>
      <c r="G84" s="213"/>
      <c r="H84" s="214"/>
      <c r="I84" s="213"/>
    </row>
    <row r="85" spans="3:12" x14ac:dyDescent="0.25">
      <c r="C85" s="176" t="s">
        <v>441</v>
      </c>
      <c r="D85" s="227">
        <f>D14+D74</f>
        <v>417575128.67000002</v>
      </c>
      <c r="E85" s="227">
        <f t="shared" ref="E85:I85" si="5">E14+E74</f>
        <v>20299736.899999999</v>
      </c>
      <c r="F85" s="227">
        <f>F14+F74</f>
        <v>437874865.56999999</v>
      </c>
      <c r="G85" s="227">
        <f t="shared" si="5"/>
        <v>82411721.579999983</v>
      </c>
      <c r="H85" s="227">
        <f t="shared" si="5"/>
        <v>76150353.100000024</v>
      </c>
      <c r="I85" s="228">
        <f t="shared" si="5"/>
        <v>355463143.98999995</v>
      </c>
    </row>
    <row r="86" spans="3:12" x14ac:dyDescent="0.25">
      <c r="C86" s="107"/>
      <c r="D86" s="134"/>
      <c r="E86" s="132"/>
      <c r="F86" s="133"/>
      <c r="G86" s="132"/>
      <c r="H86" s="133"/>
      <c r="I86" s="132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  <ignoredErrors>
    <ignoredError sqref="F16 F14" formula="1"/>
    <ignoredError sqref="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workbookViewId="0">
      <selection activeCell="C4" sqref="C4:J100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313" t="s">
        <v>644</v>
      </c>
      <c r="D4" s="314"/>
      <c r="E4" s="314"/>
      <c r="F4" s="314"/>
      <c r="G4" s="314"/>
      <c r="H4" s="314"/>
      <c r="I4" s="314"/>
      <c r="J4" s="315"/>
    </row>
    <row r="5" spans="3:10" x14ac:dyDescent="0.25">
      <c r="C5" s="316" t="s">
        <v>356</v>
      </c>
      <c r="D5" s="266"/>
      <c r="E5" s="266"/>
      <c r="F5" s="266"/>
      <c r="G5" s="266"/>
      <c r="H5" s="266"/>
      <c r="I5" s="266"/>
      <c r="J5" s="317"/>
    </row>
    <row r="6" spans="3:10" x14ac:dyDescent="0.25">
      <c r="C6" s="281" t="s">
        <v>455</v>
      </c>
      <c r="D6" s="256"/>
      <c r="E6" s="256"/>
      <c r="F6" s="256"/>
      <c r="G6" s="256"/>
      <c r="H6" s="256"/>
      <c r="I6" s="256"/>
      <c r="J6" s="282"/>
    </row>
    <row r="7" spans="3:10" x14ac:dyDescent="0.25">
      <c r="C7" s="283" t="s">
        <v>726</v>
      </c>
      <c r="D7" s="256"/>
      <c r="E7" s="256"/>
      <c r="F7" s="256"/>
      <c r="G7" s="256"/>
      <c r="H7" s="256"/>
      <c r="I7" s="256"/>
      <c r="J7" s="282"/>
    </row>
    <row r="8" spans="3:10" x14ac:dyDescent="0.25">
      <c r="C8" s="310" t="s">
        <v>1</v>
      </c>
      <c r="D8" s="265"/>
      <c r="E8" s="265"/>
      <c r="F8" s="265"/>
      <c r="G8" s="265"/>
      <c r="H8" s="265"/>
      <c r="I8" s="265"/>
      <c r="J8" s="311"/>
    </row>
    <row r="9" spans="3:10" x14ac:dyDescent="0.25">
      <c r="C9" s="266" t="s">
        <v>2</v>
      </c>
      <c r="D9" s="266"/>
      <c r="E9" s="266" t="s">
        <v>358</v>
      </c>
      <c r="F9" s="266"/>
      <c r="G9" s="266"/>
      <c r="H9" s="266"/>
      <c r="I9" s="266"/>
      <c r="J9" s="266" t="s">
        <v>444</v>
      </c>
    </row>
    <row r="10" spans="3:10" x14ac:dyDescent="0.25">
      <c r="C10" s="256"/>
      <c r="D10" s="256"/>
      <c r="E10" s="256" t="s">
        <v>221</v>
      </c>
      <c r="F10" s="185" t="s">
        <v>269</v>
      </c>
      <c r="G10" s="256" t="s">
        <v>271</v>
      </c>
      <c r="H10" s="256" t="s">
        <v>222</v>
      </c>
      <c r="I10" s="256" t="s">
        <v>224</v>
      </c>
      <c r="J10" s="256"/>
    </row>
    <row r="11" spans="3:10" x14ac:dyDescent="0.25">
      <c r="C11" s="265"/>
      <c r="D11" s="265"/>
      <c r="E11" s="265"/>
      <c r="F11" s="189" t="s">
        <v>270</v>
      </c>
      <c r="G11" s="265"/>
      <c r="H11" s="265"/>
      <c r="I11" s="265"/>
      <c r="J11" s="265"/>
    </row>
    <row r="12" spans="3:10" x14ac:dyDescent="0.25">
      <c r="C12" s="296"/>
      <c r="D12" s="297"/>
      <c r="E12" s="40"/>
      <c r="F12" s="173"/>
      <c r="G12" s="173"/>
      <c r="H12" s="44"/>
      <c r="I12" s="173"/>
      <c r="J12" s="173"/>
    </row>
    <row r="13" spans="3:10" x14ac:dyDescent="0.25">
      <c r="C13" s="294" t="s">
        <v>456</v>
      </c>
      <c r="D13" s="289"/>
      <c r="E13" s="208">
        <f>+E14+E24+E34</f>
        <v>417575128.67000002</v>
      </c>
      <c r="F13" s="207">
        <f t="shared" ref="F13:J13" si="0">+F14+F24+F34</f>
        <v>20299736.899999999</v>
      </c>
      <c r="G13" s="207">
        <f t="shared" si="0"/>
        <v>437874865.56999999</v>
      </c>
      <c r="H13" s="209">
        <f t="shared" si="0"/>
        <v>82411721.579999983</v>
      </c>
      <c r="I13" s="207">
        <f t="shared" si="0"/>
        <v>76150353.100000024</v>
      </c>
      <c r="J13" s="207">
        <f t="shared" si="0"/>
        <v>355463143.99000001</v>
      </c>
    </row>
    <row r="14" spans="3:10" x14ac:dyDescent="0.25">
      <c r="C14" s="294" t="s">
        <v>457</v>
      </c>
      <c r="D14" s="289"/>
      <c r="E14" s="147">
        <f>SUM(E15:E22)</f>
        <v>417575128.67000002</v>
      </c>
      <c r="F14" s="143">
        <f t="shared" ref="F14:I14" si="1">SUM(F15:F22)</f>
        <v>20299736.899999999</v>
      </c>
      <c r="G14" s="143">
        <f t="shared" si="1"/>
        <v>437874865.56999999</v>
      </c>
      <c r="H14" s="128">
        <f t="shared" si="1"/>
        <v>82411721.579999983</v>
      </c>
      <c r="I14" s="143">
        <f t="shared" si="1"/>
        <v>76150353.100000024</v>
      </c>
      <c r="J14" s="143">
        <f>+G14-H14</f>
        <v>355463143.99000001</v>
      </c>
    </row>
    <row r="15" spans="3:10" x14ac:dyDescent="0.25">
      <c r="C15" s="36"/>
      <c r="D15" s="37" t="s">
        <v>458</v>
      </c>
      <c r="E15" s="147">
        <v>0</v>
      </c>
      <c r="F15" s="143">
        <v>0</v>
      </c>
      <c r="G15" s="143">
        <v>0</v>
      </c>
      <c r="H15" s="128">
        <v>0</v>
      </c>
      <c r="I15" s="143">
        <v>0</v>
      </c>
      <c r="J15" s="143">
        <v>0</v>
      </c>
    </row>
    <row r="16" spans="3:10" x14ac:dyDescent="0.25">
      <c r="C16" s="36"/>
      <c r="D16" s="37" t="s">
        <v>459</v>
      </c>
      <c r="E16" s="147">
        <f>+'FORMATO 6B'!D16</f>
        <v>417575128.67000002</v>
      </c>
      <c r="F16" s="143">
        <f>+'FORMATO 6B'!E16</f>
        <v>20299736.899999999</v>
      </c>
      <c r="G16" s="143">
        <f>+'FORMATO 6B'!F14</f>
        <v>437874865.56999999</v>
      </c>
      <c r="H16" s="128">
        <f>+'FORMATO 6B'!G16</f>
        <v>82411721.579999983</v>
      </c>
      <c r="I16" s="143">
        <f>+'FORMATO 6B'!H16</f>
        <v>76150353.100000024</v>
      </c>
      <c r="J16" s="143">
        <f>+G16-H16</f>
        <v>355463143.99000001</v>
      </c>
    </row>
    <row r="17" spans="3:10" x14ac:dyDescent="0.25">
      <c r="C17" s="36"/>
      <c r="D17" s="37" t="s">
        <v>460</v>
      </c>
      <c r="E17" s="147">
        <v>0</v>
      </c>
      <c r="F17" s="143">
        <v>0</v>
      </c>
      <c r="G17" s="143">
        <v>0</v>
      </c>
      <c r="H17" s="128">
        <v>0</v>
      </c>
      <c r="I17" s="143">
        <v>0</v>
      </c>
      <c r="J17" s="143">
        <v>0</v>
      </c>
    </row>
    <row r="18" spans="3:10" x14ac:dyDescent="0.25">
      <c r="C18" s="36"/>
      <c r="D18" s="37" t="s">
        <v>461</v>
      </c>
      <c r="E18" s="147">
        <v>0</v>
      </c>
      <c r="F18" s="143">
        <v>0</v>
      </c>
      <c r="G18" s="143">
        <v>0</v>
      </c>
      <c r="H18" s="128">
        <v>0</v>
      </c>
      <c r="I18" s="143">
        <v>0</v>
      </c>
      <c r="J18" s="143">
        <v>0</v>
      </c>
    </row>
    <row r="19" spans="3:10" x14ac:dyDescent="0.25">
      <c r="C19" s="36"/>
      <c r="D19" s="37" t="s">
        <v>462</v>
      </c>
      <c r="E19" s="147">
        <v>0</v>
      </c>
      <c r="F19" s="143">
        <v>0</v>
      </c>
      <c r="G19" s="143">
        <v>0</v>
      </c>
      <c r="H19" s="128">
        <v>0</v>
      </c>
      <c r="I19" s="143">
        <v>0</v>
      </c>
      <c r="J19" s="143">
        <v>0</v>
      </c>
    </row>
    <row r="20" spans="3:10" x14ac:dyDescent="0.25">
      <c r="C20" s="36"/>
      <c r="D20" s="37" t="s">
        <v>463</v>
      </c>
      <c r="E20" s="147">
        <v>0</v>
      </c>
      <c r="F20" s="143">
        <v>0</v>
      </c>
      <c r="G20" s="143">
        <v>0</v>
      </c>
      <c r="H20" s="128">
        <v>0</v>
      </c>
      <c r="I20" s="143">
        <v>0</v>
      </c>
      <c r="J20" s="143">
        <v>0</v>
      </c>
    </row>
    <row r="21" spans="3:10" x14ac:dyDescent="0.25">
      <c r="C21" s="36"/>
      <c r="D21" s="37" t="s">
        <v>464</v>
      </c>
      <c r="E21" s="147">
        <v>0</v>
      </c>
      <c r="F21" s="143">
        <v>0</v>
      </c>
      <c r="G21" s="143">
        <v>0</v>
      </c>
      <c r="H21" s="128">
        <v>0</v>
      </c>
      <c r="I21" s="143">
        <v>0</v>
      </c>
      <c r="J21" s="143">
        <v>0</v>
      </c>
    </row>
    <row r="22" spans="3:10" x14ac:dyDescent="0.25">
      <c r="C22" s="36"/>
      <c r="D22" s="37" t="s">
        <v>465</v>
      </c>
      <c r="E22" s="147">
        <v>0</v>
      </c>
      <c r="F22" s="143">
        <v>0</v>
      </c>
      <c r="G22" s="143">
        <v>0</v>
      </c>
      <c r="H22" s="128">
        <v>0</v>
      </c>
      <c r="I22" s="143">
        <v>0</v>
      </c>
      <c r="J22" s="143">
        <v>0</v>
      </c>
    </row>
    <row r="23" spans="3:10" x14ac:dyDescent="0.25">
      <c r="C23" s="36"/>
      <c r="D23" s="37"/>
      <c r="E23" s="131"/>
      <c r="F23" s="129"/>
      <c r="G23" s="129"/>
      <c r="H23" s="130"/>
      <c r="I23" s="129"/>
      <c r="J23" s="129"/>
    </row>
    <row r="24" spans="3:10" x14ac:dyDescent="0.25">
      <c r="C24" s="294" t="s">
        <v>466</v>
      </c>
      <c r="D24" s="289"/>
      <c r="E24" s="147">
        <f>SUM(E26:E32)</f>
        <v>0</v>
      </c>
      <c r="F24" s="143">
        <f t="shared" ref="F24:J25" si="2">SUM(F26:F32)</f>
        <v>0</v>
      </c>
      <c r="G24" s="143">
        <f t="shared" si="2"/>
        <v>0</v>
      </c>
      <c r="H24" s="128">
        <f t="shared" si="2"/>
        <v>0</v>
      </c>
      <c r="I24" s="143">
        <f t="shared" si="2"/>
        <v>0</v>
      </c>
      <c r="J24" s="143">
        <f t="shared" si="2"/>
        <v>0</v>
      </c>
    </row>
    <row r="25" spans="3:10" x14ac:dyDescent="0.25">
      <c r="C25" s="36"/>
      <c r="D25" s="37" t="s">
        <v>467</v>
      </c>
      <c r="E25" s="147">
        <v>0</v>
      </c>
      <c r="F25" s="236">
        <f t="shared" si="2"/>
        <v>0</v>
      </c>
      <c r="G25" s="143">
        <v>0</v>
      </c>
      <c r="H25" s="128">
        <v>0</v>
      </c>
      <c r="I25" s="143">
        <v>0</v>
      </c>
      <c r="J25" s="143">
        <v>0</v>
      </c>
    </row>
    <row r="26" spans="3:10" x14ac:dyDescent="0.25">
      <c r="C26" s="36"/>
      <c r="D26" s="37" t="s">
        <v>468</v>
      </c>
      <c r="E26" s="147">
        <v>0</v>
      </c>
      <c r="F26" s="143">
        <v>0</v>
      </c>
      <c r="G26" s="143">
        <v>0</v>
      </c>
      <c r="H26" s="128">
        <v>0</v>
      </c>
      <c r="I26" s="143">
        <v>0</v>
      </c>
      <c r="J26" s="143">
        <v>0</v>
      </c>
    </row>
    <row r="27" spans="3:10" x14ac:dyDescent="0.25">
      <c r="C27" s="36"/>
      <c r="D27" s="37" t="s">
        <v>469</v>
      </c>
      <c r="E27" s="147">
        <v>0</v>
      </c>
      <c r="F27" s="143">
        <v>0</v>
      </c>
      <c r="G27" s="143">
        <v>0</v>
      </c>
      <c r="H27" s="128">
        <v>0</v>
      </c>
      <c r="I27" s="143">
        <v>0</v>
      </c>
      <c r="J27" s="143">
        <v>0</v>
      </c>
    </row>
    <row r="28" spans="3:10" x14ac:dyDescent="0.25">
      <c r="C28" s="295"/>
      <c r="D28" s="37" t="s">
        <v>470</v>
      </c>
      <c r="E28" s="147">
        <v>0</v>
      </c>
      <c r="F28" s="143">
        <v>0</v>
      </c>
      <c r="G28" s="143">
        <v>0</v>
      </c>
      <c r="H28" s="128">
        <v>0</v>
      </c>
      <c r="I28" s="143">
        <v>0</v>
      </c>
      <c r="J28" s="143">
        <v>0</v>
      </c>
    </row>
    <row r="29" spans="3:10" x14ac:dyDescent="0.25">
      <c r="C29" s="295"/>
      <c r="D29" s="37" t="s">
        <v>471</v>
      </c>
      <c r="E29" s="147"/>
      <c r="F29" s="143"/>
      <c r="G29" s="143"/>
      <c r="H29" s="128"/>
      <c r="I29" s="143"/>
      <c r="J29" s="143"/>
    </row>
    <row r="30" spans="3:10" x14ac:dyDescent="0.25">
      <c r="C30" s="36"/>
      <c r="D30" s="37" t="s">
        <v>472</v>
      </c>
      <c r="E30" s="147">
        <v>0</v>
      </c>
      <c r="F30" s="143">
        <v>0</v>
      </c>
      <c r="G30" s="143">
        <v>0</v>
      </c>
      <c r="H30" s="128">
        <v>0</v>
      </c>
      <c r="I30" s="143">
        <v>0</v>
      </c>
      <c r="J30" s="143">
        <v>0</v>
      </c>
    </row>
    <row r="31" spans="3:10" x14ac:dyDescent="0.25">
      <c r="C31" s="36"/>
      <c r="D31" s="37" t="s">
        <v>473</v>
      </c>
      <c r="E31" s="147">
        <v>0</v>
      </c>
      <c r="F31" s="143">
        <v>0</v>
      </c>
      <c r="G31" s="143">
        <v>0</v>
      </c>
      <c r="H31" s="128">
        <v>0</v>
      </c>
      <c r="I31" s="143">
        <v>0</v>
      </c>
      <c r="J31" s="143">
        <v>0</v>
      </c>
    </row>
    <row r="32" spans="3:10" x14ac:dyDescent="0.25">
      <c r="C32" s="36"/>
      <c r="D32" s="37" t="s">
        <v>474</v>
      </c>
      <c r="E32" s="147">
        <v>0</v>
      </c>
      <c r="F32" s="143">
        <v>0</v>
      </c>
      <c r="G32" s="143">
        <v>0</v>
      </c>
      <c r="H32" s="128">
        <v>0</v>
      </c>
      <c r="I32" s="143">
        <v>0</v>
      </c>
      <c r="J32" s="143">
        <v>0</v>
      </c>
    </row>
    <row r="33" spans="3:10" x14ac:dyDescent="0.25">
      <c r="C33" s="36"/>
      <c r="D33" s="37"/>
      <c r="E33" s="131"/>
      <c r="F33" s="129"/>
      <c r="G33" s="129"/>
      <c r="H33" s="130"/>
      <c r="I33" s="129"/>
      <c r="J33" s="129"/>
    </row>
    <row r="34" spans="3:10" x14ac:dyDescent="0.25">
      <c r="C34" s="294" t="s">
        <v>475</v>
      </c>
      <c r="D34" s="289"/>
      <c r="E34" s="147">
        <f>SUM(E36:E45)</f>
        <v>0</v>
      </c>
      <c r="F34" s="143">
        <f t="shared" ref="F34:J34" si="3">SUM(F36:F45)</f>
        <v>0</v>
      </c>
      <c r="G34" s="143">
        <f t="shared" si="3"/>
        <v>0</v>
      </c>
      <c r="H34" s="144">
        <f t="shared" si="3"/>
        <v>0</v>
      </c>
      <c r="I34" s="143">
        <f t="shared" si="3"/>
        <v>0</v>
      </c>
      <c r="J34" s="143">
        <f t="shared" si="3"/>
        <v>0</v>
      </c>
    </row>
    <row r="35" spans="3:10" x14ac:dyDescent="0.25">
      <c r="C35" s="294" t="s">
        <v>476</v>
      </c>
      <c r="D35" s="289"/>
      <c r="E35" s="147"/>
      <c r="F35" s="143"/>
      <c r="G35" s="143"/>
      <c r="H35" s="144"/>
      <c r="I35" s="143"/>
      <c r="J35" s="143"/>
    </row>
    <row r="36" spans="3:10" x14ac:dyDescent="0.25">
      <c r="C36" s="295"/>
      <c r="D36" s="37" t="s">
        <v>477</v>
      </c>
      <c r="E36" s="147">
        <v>0</v>
      </c>
      <c r="F36" s="143">
        <v>0</v>
      </c>
      <c r="G36" s="143">
        <v>0</v>
      </c>
      <c r="H36" s="144">
        <v>0</v>
      </c>
      <c r="I36" s="143">
        <v>0</v>
      </c>
      <c r="J36" s="143">
        <v>0</v>
      </c>
    </row>
    <row r="37" spans="3:10" x14ac:dyDescent="0.25">
      <c r="C37" s="295"/>
      <c r="D37" s="37" t="s">
        <v>478</v>
      </c>
      <c r="E37" s="147"/>
      <c r="F37" s="143"/>
      <c r="G37" s="143"/>
      <c r="H37" s="144"/>
      <c r="I37" s="143"/>
      <c r="J37" s="143"/>
    </row>
    <row r="38" spans="3:10" x14ac:dyDescent="0.25">
      <c r="C38" s="36"/>
      <c r="D38" s="37" t="s">
        <v>479</v>
      </c>
      <c r="E38" s="147">
        <v>0</v>
      </c>
      <c r="F38" s="143">
        <v>0</v>
      </c>
      <c r="G38" s="143">
        <v>0</v>
      </c>
      <c r="H38" s="144">
        <v>0</v>
      </c>
      <c r="I38" s="143">
        <v>0</v>
      </c>
      <c r="J38" s="143">
        <v>0</v>
      </c>
    </row>
    <row r="39" spans="3:10" x14ac:dyDescent="0.25">
      <c r="C39" s="36"/>
      <c r="D39" s="37" t="s">
        <v>480</v>
      </c>
      <c r="E39" s="147">
        <v>0</v>
      </c>
      <c r="F39" s="143">
        <v>0</v>
      </c>
      <c r="G39" s="143">
        <v>0</v>
      </c>
      <c r="H39" s="144">
        <v>0</v>
      </c>
      <c r="I39" s="143">
        <v>0</v>
      </c>
      <c r="J39" s="143">
        <v>0</v>
      </c>
    </row>
    <row r="40" spans="3:10" x14ac:dyDescent="0.25">
      <c r="C40" s="36"/>
      <c r="D40" s="37" t="s">
        <v>481</v>
      </c>
      <c r="E40" s="147">
        <v>0</v>
      </c>
      <c r="F40" s="143">
        <v>0</v>
      </c>
      <c r="G40" s="143">
        <v>0</v>
      </c>
      <c r="H40" s="144">
        <v>0</v>
      </c>
      <c r="I40" s="143">
        <v>0</v>
      </c>
      <c r="J40" s="143">
        <v>0</v>
      </c>
    </row>
    <row r="41" spans="3:10" x14ac:dyDescent="0.25">
      <c r="C41" s="36"/>
      <c r="D41" s="37" t="s">
        <v>482</v>
      </c>
      <c r="E41" s="147">
        <v>0</v>
      </c>
      <c r="F41" s="143">
        <v>0</v>
      </c>
      <c r="G41" s="143">
        <v>0</v>
      </c>
      <c r="H41" s="144">
        <v>0</v>
      </c>
      <c r="I41" s="143">
        <v>0</v>
      </c>
      <c r="J41" s="143">
        <v>0</v>
      </c>
    </row>
    <row r="42" spans="3:10" x14ac:dyDescent="0.25">
      <c r="C42" s="36"/>
      <c r="D42" s="37" t="s">
        <v>483</v>
      </c>
      <c r="E42" s="147">
        <v>0</v>
      </c>
      <c r="F42" s="143">
        <v>0</v>
      </c>
      <c r="G42" s="143">
        <v>0</v>
      </c>
      <c r="H42" s="144">
        <v>0</v>
      </c>
      <c r="I42" s="143">
        <v>0</v>
      </c>
      <c r="J42" s="143">
        <v>0</v>
      </c>
    </row>
    <row r="43" spans="3:10" x14ac:dyDescent="0.25">
      <c r="C43" s="36"/>
      <c r="D43" s="37" t="s">
        <v>484</v>
      </c>
      <c r="E43" s="147">
        <v>0</v>
      </c>
      <c r="F43" s="143">
        <v>0</v>
      </c>
      <c r="G43" s="143">
        <v>0</v>
      </c>
      <c r="H43" s="144">
        <v>0</v>
      </c>
      <c r="I43" s="143">
        <v>0</v>
      </c>
      <c r="J43" s="143">
        <v>0</v>
      </c>
    </row>
    <row r="44" spans="3:10" x14ac:dyDescent="0.25">
      <c r="C44" s="36"/>
      <c r="D44" s="37" t="s">
        <v>485</v>
      </c>
      <c r="E44" s="147">
        <v>0</v>
      </c>
      <c r="F44" s="143">
        <v>0</v>
      </c>
      <c r="G44" s="143">
        <v>0</v>
      </c>
      <c r="H44" s="144">
        <v>0</v>
      </c>
      <c r="I44" s="143">
        <v>0</v>
      </c>
      <c r="J44" s="143">
        <v>0</v>
      </c>
    </row>
    <row r="45" spans="3:10" x14ac:dyDescent="0.25">
      <c r="C45" s="36"/>
      <c r="D45" s="37" t="s">
        <v>486</v>
      </c>
      <c r="E45" s="147">
        <v>0</v>
      </c>
      <c r="F45" s="143">
        <v>0</v>
      </c>
      <c r="G45" s="143">
        <v>0</v>
      </c>
      <c r="H45" s="144">
        <v>0</v>
      </c>
      <c r="I45" s="143">
        <v>0</v>
      </c>
      <c r="J45" s="143">
        <v>0</v>
      </c>
    </row>
    <row r="46" spans="3:10" x14ac:dyDescent="0.25">
      <c r="C46" s="141"/>
      <c r="D46" s="142"/>
      <c r="E46" s="144"/>
      <c r="F46" s="143"/>
      <c r="G46" s="143"/>
      <c r="H46" s="144"/>
      <c r="I46" s="143"/>
      <c r="J46" s="143"/>
    </row>
    <row r="47" spans="3:10" x14ac:dyDescent="0.25">
      <c r="C47" s="294" t="s">
        <v>487</v>
      </c>
      <c r="D47" s="312"/>
      <c r="E47" s="144">
        <f>SUM(E49:E54)</f>
        <v>0</v>
      </c>
      <c r="F47" s="143">
        <f t="shared" ref="F47:J47" si="4">SUM(F49:F54)</f>
        <v>0</v>
      </c>
      <c r="G47" s="143">
        <f t="shared" si="4"/>
        <v>0</v>
      </c>
      <c r="H47" s="144">
        <f t="shared" si="4"/>
        <v>0</v>
      </c>
      <c r="I47" s="143">
        <f t="shared" si="4"/>
        <v>0</v>
      </c>
      <c r="J47" s="143">
        <f t="shared" si="4"/>
        <v>0</v>
      </c>
    </row>
    <row r="48" spans="3:10" x14ac:dyDescent="0.25">
      <c r="C48" s="294" t="s">
        <v>488</v>
      </c>
      <c r="D48" s="312"/>
      <c r="E48" s="144"/>
      <c r="F48" s="143"/>
      <c r="G48" s="143"/>
      <c r="H48" s="144"/>
      <c r="I48" s="143"/>
      <c r="J48" s="143"/>
    </row>
    <row r="49" spans="3:10" x14ac:dyDescent="0.25">
      <c r="C49" s="295"/>
      <c r="D49" s="117" t="s">
        <v>489</v>
      </c>
      <c r="E49" s="144">
        <v>0</v>
      </c>
      <c r="F49" s="143">
        <v>0</v>
      </c>
      <c r="G49" s="143">
        <v>0</v>
      </c>
      <c r="H49" s="144">
        <v>0</v>
      </c>
      <c r="I49" s="143">
        <v>0</v>
      </c>
      <c r="J49" s="143">
        <v>0</v>
      </c>
    </row>
    <row r="50" spans="3:10" x14ac:dyDescent="0.25">
      <c r="C50" s="295"/>
      <c r="D50" s="117" t="s">
        <v>490</v>
      </c>
      <c r="E50" s="144"/>
      <c r="F50" s="143"/>
      <c r="G50" s="143"/>
      <c r="H50" s="144"/>
      <c r="I50" s="143"/>
      <c r="J50" s="143"/>
    </row>
    <row r="51" spans="3:10" x14ac:dyDescent="0.25">
      <c r="C51" s="295"/>
      <c r="D51" s="117" t="s">
        <v>491</v>
      </c>
      <c r="E51" s="144">
        <v>0</v>
      </c>
      <c r="F51" s="143">
        <v>0</v>
      </c>
      <c r="G51" s="143">
        <v>0</v>
      </c>
      <c r="H51" s="144">
        <v>0</v>
      </c>
      <c r="I51" s="143">
        <v>0</v>
      </c>
      <c r="J51" s="143">
        <v>0</v>
      </c>
    </row>
    <row r="52" spans="3:10" x14ac:dyDescent="0.25">
      <c r="C52" s="295"/>
      <c r="D52" s="117" t="s">
        <v>492</v>
      </c>
      <c r="E52" s="144"/>
      <c r="F52" s="143"/>
      <c r="G52" s="143"/>
      <c r="H52" s="144"/>
      <c r="I52" s="143"/>
      <c r="J52" s="143"/>
    </row>
    <row r="53" spans="3:10" x14ac:dyDescent="0.25">
      <c r="C53" s="141"/>
      <c r="D53" s="117" t="s">
        <v>493</v>
      </c>
      <c r="E53" s="144">
        <v>0</v>
      </c>
      <c r="F53" s="143">
        <v>0</v>
      </c>
      <c r="G53" s="143">
        <v>0</v>
      </c>
      <c r="H53" s="144">
        <v>0</v>
      </c>
      <c r="I53" s="143">
        <v>0</v>
      </c>
      <c r="J53" s="143">
        <v>0</v>
      </c>
    </row>
    <row r="54" spans="3:10" x14ac:dyDescent="0.25">
      <c r="C54" s="141"/>
      <c r="D54" s="117" t="s">
        <v>494</v>
      </c>
      <c r="E54" s="144">
        <v>0</v>
      </c>
      <c r="F54" s="143">
        <v>0</v>
      </c>
      <c r="G54" s="143">
        <v>0</v>
      </c>
      <c r="H54" s="144">
        <v>0</v>
      </c>
      <c r="I54" s="143">
        <v>0</v>
      </c>
      <c r="J54" s="143">
        <v>0</v>
      </c>
    </row>
    <row r="55" spans="3:10" x14ac:dyDescent="0.25">
      <c r="C55" s="141"/>
      <c r="D55" s="117"/>
      <c r="E55" s="130"/>
      <c r="F55" s="129"/>
      <c r="G55" s="129"/>
      <c r="H55" s="130"/>
      <c r="I55" s="129"/>
      <c r="J55" s="129"/>
    </row>
    <row r="56" spans="3:10" x14ac:dyDescent="0.25">
      <c r="C56" s="294" t="s">
        <v>495</v>
      </c>
      <c r="D56" s="312"/>
      <c r="E56" s="144">
        <f>SUM(E58:E65)</f>
        <v>0</v>
      </c>
      <c r="F56" s="143">
        <f t="shared" ref="F56:J56" si="5">SUM(F58:F65)</f>
        <v>0</v>
      </c>
      <c r="G56" s="236">
        <f t="shared" si="5"/>
        <v>0</v>
      </c>
      <c r="H56" s="144">
        <f t="shared" si="5"/>
        <v>0</v>
      </c>
      <c r="I56" s="143">
        <f t="shared" si="5"/>
        <v>0</v>
      </c>
      <c r="J56" s="143">
        <f t="shared" si="5"/>
        <v>0</v>
      </c>
    </row>
    <row r="57" spans="3:10" x14ac:dyDescent="0.25">
      <c r="C57" s="294" t="s">
        <v>457</v>
      </c>
      <c r="D57" s="312"/>
      <c r="E57" s="144">
        <f>SUM(E59:E65)</f>
        <v>0</v>
      </c>
      <c r="F57" s="143">
        <f t="shared" ref="F57:J57" si="6">SUM(F59:F65)</f>
        <v>0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</row>
    <row r="58" spans="3:10" x14ac:dyDescent="0.25">
      <c r="C58" s="141"/>
      <c r="D58" s="117" t="s">
        <v>458</v>
      </c>
      <c r="E58" s="236">
        <v>0</v>
      </c>
      <c r="F58" s="236">
        <v>0</v>
      </c>
      <c r="G58" s="236">
        <v>0</v>
      </c>
      <c r="H58" s="236">
        <v>0</v>
      </c>
      <c r="I58" s="236">
        <v>0</v>
      </c>
      <c r="J58" s="236">
        <v>0</v>
      </c>
    </row>
    <row r="59" spans="3:10" x14ac:dyDescent="0.25">
      <c r="C59" s="141"/>
      <c r="D59" s="117" t="s">
        <v>459</v>
      </c>
      <c r="E59" s="144">
        <v>0</v>
      </c>
      <c r="F59" s="143">
        <v>0</v>
      </c>
      <c r="G59" s="168">
        <f>E59+F59</f>
        <v>0</v>
      </c>
      <c r="H59" s="144">
        <v>0</v>
      </c>
      <c r="I59" s="143">
        <v>0</v>
      </c>
      <c r="J59" s="143">
        <f>+G59</f>
        <v>0</v>
      </c>
    </row>
    <row r="60" spans="3:10" x14ac:dyDescent="0.25">
      <c r="C60" s="141"/>
      <c r="D60" s="117" t="s">
        <v>460</v>
      </c>
      <c r="E60" s="144">
        <v>0</v>
      </c>
      <c r="F60" s="143">
        <v>0</v>
      </c>
      <c r="G60" s="143">
        <v>0</v>
      </c>
      <c r="H60" s="144">
        <v>0</v>
      </c>
      <c r="I60" s="143">
        <v>0</v>
      </c>
      <c r="J60" s="143">
        <v>0</v>
      </c>
    </row>
    <row r="61" spans="3:10" x14ac:dyDescent="0.25">
      <c r="C61" s="141"/>
      <c r="D61" s="117" t="s">
        <v>461</v>
      </c>
      <c r="E61" s="144">
        <v>0</v>
      </c>
      <c r="F61" s="143">
        <v>0</v>
      </c>
      <c r="G61" s="143">
        <v>0</v>
      </c>
      <c r="H61" s="144">
        <v>0</v>
      </c>
      <c r="I61" s="143">
        <v>0</v>
      </c>
      <c r="J61" s="143">
        <v>0</v>
      </c>
    </row>
    <row r="62" spans="3:10" x14ac:dyDescent="0.25">
      <c r="C62" s="141"/>
      <c r="D62" s="117" t="s">
        <v>462</v>
      </c>
      <c r="E62" s="144">
        <v>0</v>
      </c>
      <c r="F62" s="143">
        <v>0</v>
      </c>
      <c r="G62" s="143">
        <v>0</v>
      </c>
      <c r="H62" s="144">
        <v>0</v>
      </c>
      <c r="I62" s="143">
        <v>0</v>
      </c>
      <c r="J62" s="143">
        <v>0</v>
      </c>
    </row>
    <row r="63" spans="3:10" x14ac:dyDescent="0.25">
      <c r="C63" s="141"/>
      <c r="D63" s="117" t="s">
        <v>463</v>
      </c>
      <c r="E63" s="144">
        <v>0</v>
      </c>
      <c r="F63" s="143">
        <v>0</v>
      </c>
      <c r="G63" s="143">
        <v>0</v>
      </c>
      <c r="H63" s="144">
        <v>0</v>
      </c>
      <c r="I63" s="143">
        <v>0</v>
      </c>
      <c r="J63" s="143">
        <v>0</v>
      </c>
    </row>
    <row r="64" spans="3:10" x14ac:dyDescent="0.25">
      <c r="C64" s="141"/>
      <c r="D64" s="117" t="s">
        <v>464</v>
      </c>
      <c r="E64" s="144">
        <v>0</v>
      </c>
      <c r="F64" s="143">
        <v>0</v>
      </c>
      <c r="G64" s="143">
        <v>0</v>
      </c>
      <c r="H64" s="144">
        <v>0</v>
      </c>
      <c r="I64" s="143">
        <v>0</v>
      </c>
      <c r="J64" s="143">
        <v>0</v>
      </c>
    </row>
    <row r="65" spans="3:10" x14ac:dyDescent="0.25">
      <c r="C65" s="141"/>
      <c r="D65" s="117" t="s">
        <v>465</v>
      </c>
      <c r="E65" s="144">
        <v>0</v>
      </c>
      <c r="F65" s="143">
        <v>0</v>
      </c>
      <c r="G65" s="143">
        <v>0</v>
      </c>
      <c r="H65" s="144">
        <v>0</v>
      </c>
      <c r="I65" s="143">
        <v>0</v>
      </c>
      <c r="J65" s="143">
        <v>0</v>
      </c>
    </row>
    <row r="66" spans="3:10" x14ac:dyDescent="0.25">
      <c r="C66" s="141"/>
      <c r="D66" s="117"/>
      <c r="E66" s="130"/>
      <c r="F66" s="129"/>
      <c r="G66" s="129"/>
      <c r="H66" s="130"/>
      <c r="I66" s="129"/>
      <c r="J66" s="129"/>
    </row>
    <row r="67" spans="3:10" x14ac:dyDescent="0.25">
      <c r="C67" s="294" t="s">
        <v>466</v>
      </c>
      <c r="D67" s="312"/>
      <c r="E67" s="144">
        <f>SUM(E68:E75)</f>
        <v>0</v>
      </c>
      <c r="F67" s="143">
        <f t="shared" ref="F67:J67" si="7">SUM(F68:F75)</f>
        <v>0</v>
      </c>
      <c r="G67" s="143">
        <f t="shared" si="7"/>
        <v>0</v>
      </c>
      <c r="H67" s="144">
        <f t="shared" si="7"/>
        <v>0</v>
      </c>
      <c r="I67" s="143">
        <f t="shared" si="7"/>
        <v>0</v>
      </c>
      <c r="J67" s="143">
        <f t="shared" si="7"/>
        <v>0</v>
      </c>
    </row>
    <row r="68" spans="3:10" x14ac:dyDescent="0.25">
      <c r="C68" s="141"/>
      <c r="D68" s="117" t="s">
        <v>467</v>
      </c>
      <c r="E68" s="144">
        <v>0</v>
      </c>
      <c r="F68" s="143">
        <v>0</v>
      </c>
      <c r="G68" s="143">
        <v>0</v>
      </c>
      <c r="H68" s="144">
        <v>0</v>
      </c>
      <c r="I68" s="143">
        <v>0</v>
      </c>
      <c r="J68" s="143">
        <v>0</v>
      </c>
    </row>
    <row r="69" spans="3:10" x14ac:dyDescent="0.25">
      <c r="C69" s="141"/>
      <c r="D69" s="117" t="s">
        <v>468</v>
      </c>
      <c r="E69" s="144">
        <v>0</v>
      </c>
      <c r="F69" s="143">
        <v>0</v>
      </c>
      <c r="G69" s="143">
        <v>0</v>
      </c>
      <c r="H69" s="144">
        <v>0</v>
      </c>
      <c r="I69" s="143">
        <v>0</v>
      </c>
      <c r="J69" s="143">
        <v>0</v>
      </c>
    </row>
    <row r="70" spans="3:10" x14ac:dyDescent="0.25">
      <c r="C70" s="141"/>
      <c r="D70" s="117" t="s">
        <v>469</v>
      </c>
      <c r="E70" s="144">
        <v>0</v>
      </c>
      <c r="F70" s="143">
        <v>0</v>
      </c>
      <c r="G70" s="143">
        <v>0</v>
      </c>
      <c r="H70" s="144">
        <v>0</v>
      </c>
      <c r="I70" s="143">
        <v>0</v>
      </c>
      <c r="J70" s="143">
        <v>0</v>
      </c>
    </row>
    <row r="71" spans="3:10" x14ac:dyDescent="0.25">
      <c r="C71" s="295"/>
      <c r="D71" s="117" t="s">
        <v>470</v>
      </c>
      <c r="E71" s="144">
        <v>0</v>
      </c>
      <c r="F71" s="143">
        <v>0</v>
      </c>
      <c r="G71" s="143">
        <v>0</v>
      </c>
      <c r="H71" s="144">
        <v>0</v>
      </c>
      <c r="I71" s="143">
        <v>0</v>
      </c>
      <c r="J71" s="143">
        <v>0</v>
      </c>
    </row>
    <row r="72" spans="3:10" x14ac:dyDescent="0.25">
      <c r="C72" s="295"/>
      <c r="D72" s="117" t="s">
        <v>471</v>
      </c>
      <c r="E72" s="144"/>
      <c r="F72" s="143"/>
      <c r="G72" s="143"/>
      <c r="H72" s="144"/>
      <c r="I72" s="143"/>
      <c r="J72" s="143"/>
    </row>
    <row r="73" spans="3:10" x14ac:dyDescent="0.25">
      <c r="C73" s="141"/>
      <c r="D73" s="117" t="s">
        <v>472</v>
      </c>
      <c r="E73" s="144">
        <v>0</v>
      </c>
      <c r="F73" s="143">
        <v>0</v>
      </c>
      <c r="G73" s="143">
        <v>0</v>
      </c>
      <c r="H73" s="144">
        <v>0</v>
      </c>
      <c r="I73" s="143">
        <v>0</v>
      </c>
      <c r="J73" s="143">
        <v>0</v>
      </c>
    </row>
    <row r="74" spans="3:10" x14ac:dyDescent="0.25">
      <c r="C74" s="141"/>
      <c r="D74" s="117" t="s">
        <v>473</v>
      </c>
      <c r="E74" s="144">
        <v>0</v>
      </c>
      <c r="F74" s="143">
        <v>0</v>
      </c>
      <c r="G74" s="143">
        <v>0</v>
      </c>
      <c r="H74" s="144">
        <v>0</v>
      </c>
      <c r="I74" s="143">
        <v>0</v>
      </c>
      <c r="J74" s="143">
        <v>0</v>
      </c>
    </row>
    <row r="75" spans="3:10" x14ac:dyDescent="0.25">
      <c r="C75" s="141"/>
      <c r="D75" s="117" t="s">
        <v>474</v>
      </c>
      <c r="E75" s="144">
        <v>0</v>
      </c>
      <c r="F75" s="143">
        <v>0</v>
      </c>
      <c r="G75" s="143">
        <v>0</v>
      </c>
      <c r="H75" s="144">
        <v>0</v>
      </c>
      <c r="I75" s="143">
        <v>0</v>
      </c>
      <c r="J75" s="143">
        <v>0</v>
      </c>
    </row>
    <row r="76" spans="3:10" x14ac:dyDescent="0.25">
      <c r="C76" s="141"/>
      <c r="D76" s="117"/>
      <c r="E76" s="130"/>
      <c r="F76" s="129"/>
      <c r="G76" s="129"/>
      <c r="H76" s="130"/>
      <c r="I76" s="129"/>
      <c r="J76" s="129"/>
    </row>
    <row r="77" spans="3:10" x14ac:dyDescent="0.25">
      <c r="C77" s="294" t="s">
        <v>475</v>
      </c>
      <c r="D77" s="312"/>
      <c r="E77" s="144">
        <f>SUM(E79:E88)</f>
        <v>0</v>
      </c>
      <c r="F77" s="143">
        <f t="shared" ref="F77:J77" si="8">SUM(F79:F88)</f>
        <v>0</v>
      </c>
      <c r="G77" s="143">
        <f t="shared" si="8"/>
        <v>0</v>
      </c>
      <c r="H77" s="144">
        <f t="shared" si="8"/>
        <v>0</v>
      </c>
      <c r="I77" s="143">
        <f t="shared" si="8"/>
        <v>0</v>
      </c>
      <c r="J77" s="143">
        <f t="shared" si="8"/>
        <v>0</v>
      </c>
    </row>
    <row r="78" spans="3:10" x14ac:dyDescent="0.25">
      <c r="C78" s="294" t="s">
        <v>476</v>
      </c>
      <c r="D78" s="312"/>
      <c r="E78" s="144"/>
      <c r="F78" s="143"/>
      <c r="G78" s="143"/>
      <c r="H78" s="144"/>
      <c r="I78" s="143"/>
      <c r="J78" s="143"/>
    </row>
    <row r="79" spans="3:10" x14ac:dyDescent="0.25">
      <c r="C79" s="295"/>
      <c r="D79" s="117" t="s">
        <v>477</v>
      </c>
      <c r="E79" s="144">
        <v>0</v>
      </c>
      <c r="F79" s="143">
        <v>0</v>
      </c>
      <c r="G79" s="143">
        <v>0</v>
      </c>
      <c r="H79" s="144">
        <v>0</v>
      </c>
      <c r="I79" s="143">
        <v>0</v>
      </c>
      <c r="J79" s="143">
        <v>0</v>
      </c>
    </row>
    <row r="80" spans="3:10" x14ac:dyDescent="0.25">
      <c r="C80" s="295"/>
      <c r="D80" s="117" t="s">
        <v>478</v>
      </c>
      <c r="E80" s="144"/>
      <c r="F80" s="143"/>
      <c r="G80" s="143"/>
      <c r="H80" s="144"/>
      <c r="I80" s="143"/>
      <c r="J80" s="143"/>
    </row>
    <row r="81" spans="3:10" x14ac:dyDescent="0.25">
      <c r="C81" s="141"/>
      <c r="D81" s="117" t="s">
        <v>479</v>
      </c>
      <c r="E81" s="144">
        <v>0</v>
      </c>
      <c r="F81" s="143">
        <v>0</v>
      </c>
      <c r="G81" s="143">
        <v>0</v>
      </c>
      <c r="H81" s="144">
        <v>0</v>
      </c>
      <c r="I81" s="143">
        <v>0</v>
      </c>
      <c r="J81" s="143">
        <v>0</v>
      </c>
    </row>
    <row r="82" spans="3:10" x14ac:dyDescent="0.25">
      <c r="C82" s="141"/>
      <c r="D82" s="117" t="s">
        <v>480</v>
      </c>
      <c r="E82" s="144">
        <v>0</v>
      </c>
      <c r="F82" s="143">
        <v>0</v>
      </c>
      <c r="G82" s="143">
        <v>0</v>
      </c>
      <c r="H82" s="144">
        <v>0</v>
      </c>
      <c r="I82" s="143">
        <v>0</v>
      </c>
      <c r="J82" s="143">
        <v>0</v>
      </c>
    </row>
    <row r="83" spans="3:10" x14ac:dyDescent="0.25">
      <c r="C83" s="141"/>
      <c r="D83" s="117" t="s">
        <v>481</v>
      </c>
      <c r="E83" s="144">
        <v>0</v>
      </c>
      <c r="F83" s="143">
        <v>0</v>
      </c>
      <c r="G83" s="143">
        <v>0</v>
      </c>
      <c r="H83" s="144">
        <v>0</v>
      </c>
      <c r="I83" s="143">
        <v>0</v>
      </c>
      <c r="J83" s="143">
        <v>0</v>
      </c>
    </row>
    <row r="84" spans="3:10" x14ac:dyDescent="0.25">
      <c r="C84" s="141"/>
      <c r="D84" s="117" t="s">
        <v>482</v>
      </c>
      <c r="E84" s="144">
        <v>0</v>
      </c>
      <c r="F84" s="143">
        <v>0</v>
      </c>
      <c r="G84" s="143">
        <v>0</v>
      </c>
      <c r="H84" s="144">
        <v>0</v>
      </c>
      <c r="I84" s="143">
        <v>0</v>
      </c>
      <c r="J84" s="143">
        <v>0</v>
      </c>
    </row>
    <row r="85" spans="3:10" x14ac:dyDescent="0.25">
      <c r="C85" s="141"/>
      <c r="D85" s="117" t="s">
        <v>483</v>
      </c>
      <c r="E85" s="144">
        <v>0</v>
      </c>
      <c r="F85" s="143">
        <v>0</v>
      </c>
      <c r="G85" s="143">
        <v>0</v>
      </c>
      <c r="H85" s="144">
        <v>0</v>
      </c>
      <c r="I85" s="143">
        <v>0</v>
      </c>
      <c r="J85" s="143">
        <v>0</v>
      </c>
    </row>
    <row r="86" spans="3:10" x14ac:dyDescent="0.25">
      <c r="C86" s="141"/>
      <c r="D86" s="117" t="s">
        <v>484</v>
      </c>
      <c r="E86" s="144">
        <v>0</v>
      </c>
      <c r="F86" s="143">
        <v>0</v>
      </c>
      <c r="G86" s="143">
        <v>0</v>
      </c>
      <c r="H86" s="144">
        <v>0</v>
      </c>
      <c r="I86" s="143">
        <v>0</v>
      </c>
      <c r="J86" s="143">
        <v>0</v>
      </c>
    </row>
    <row r="87" spans="3:10" x14ac:dyDescent="0.25">
      <c r="C87" s="141"/>
      <c r="D87" s="117" t="s">
        <v>485</v>
      </c>
      <c r="E87" s="144">
        <v>0</v>
      </c>
      <c r="F87" s="143">
        <v>0</v>
      </c>
      <c r="G87" s="143">
        <v>0</v>
      </c>
      <c r="H87" s="144">
        <v>0</v>
      </c>
      <c r="I87" s="143">
        <v>0</v>
      </c>
      <c r="J87" s="143">
        <v>0</v>
      </c>
    </row>
    <row r="88" spans="3:10" x14ac:dyDescent="0.25">
      <c r="C88" s="141"/>
      <c r="D88" s="117" t="s">
        <v>486</v>
      </c>
      <c r="E88" s="144">
        <v>0</v>
      </c>
      <c r="F88" s="143">
        <v>0</v>
      </c>
      <c r="G88" s="143">
        <v>0</v>
      </c>
      <c r="H88" s="144">
        <v>0</v>
      </c>
      <c r="I88" s="143">
        <v>0</v>
      </c>
      <c r="J88" s="143">
        <v>0</v>
      </c>
    </row>
    <row r="89" spans="3:10" x14ac:dyDescent="0.25">
      <c r="C89" s="141"/>
      <c r="D89" s="117"/>
      <c r="E89" s="130"/>
      <c r="F89" s="129"/>
      <c r="G89" s="129"/>
      <c r="H89" s="130"/>
      <c r="I89" s="129"/>
      <c r="J89" s="129"/>
    </row>
    <row r="90" spans="3:10" x14ac:dyDescent="0.25">
      <c r="C90" s="294" t="s">
        <v>487</v>
      </c>
      <c r="D90" s="312"/>
      <c r="E90" s="144">
        <f>SUM(E92:E98)</f>
        <v>0</v>
      </c>
      <c r="F90" s="143">
        <f t="shared" ref="F90:J90" si="9">SUM(F92:F98)</f>
        <v>0</v>
      </c>
      <c r="G90" s="143">
        <f t="shared" si="9"/>
        <v>0</v>
      </c>
      <c r="H90" s="144">
        <f t="shared" si="9"/>
        <v>0</v>
      </c>
      <c r="I90" s="143">
        <f t="shared" si="9"/>
        <v>0</v>
      </c>
      <c r="J90" s="143">
        <f t="shared" si="9"/>
        <v>0</v>
      </c>
    </row>
    <row r="91" spans="3:10" x14ac:dyDescent="0.25">
      <c r="C91" s="294" t="s">
        <v>488</v>
      </c>
      <c r="D91" s="312"/>
      <c r="E91" s="144"/>
      <c r="F91" s="143"/>
      <c r="G91" s="143"/>
      <c r="H91" s="144"/>
      <c r="I91" s="143"/>
      <c r="J91" s="143"/>
    </row>
    <row r="92" spans="3:10" x14ac:dyDescent="0.25">
      <c r="C92" s="295"/>
      <c r="D92" s="117" t="s">
        <v>489</v>
      </c>
      <c r="E92" s="144">
        <v>0</v>
      </c>
      <c r="F92" s="143">
        <v>0</v>
      </c>
      <c r="G92" s="143">
        <v>0</v>
      </c>
      <c r="H92" s="144">
        <v>0</v>
      </c>
      <c r="I92" s="143">
        <v>0</v>
      </c>
      <c r="J92" s="143">
        <v>0</v>
      </c>
    </row>
    <row r="93" spans="3:10" x14ac:dyDescent="0.25">
      <c r="C93" s="295"/>
      <c r="D93" s="117" t="s">
        <v>490</v>
      </c>
      <c r="E93" s="144"/>
      <c r="F93" s="143"/>
      <c r="G93" s="143"/>
      <c r="H93" s="144"/>
      <c r="I93" s="143"/>
      <c r="J93" s="143"/>
    </row>
    <row r="94" spans="3:10" x14ac:dyDescent="0.25">
      <c r="C94" s="295"/>
      <c r="D94" s="117" t="s">
        <v>491</v>
      </c>
      <c r="E94" s="144">
        <v>0</v>
      </c>
      <c r="F94" s="143">
        <v>0</v>
      </c>
      <c r="G94" s="143">
        <v>0</v>
      </c>
      <c r="H94" s="144">
        <v>0</v>
      </c>
      <c r="I94" s="143">
        <v>0</v>
      </c>
      <c r="J94" s="143">
        <v>0</v>
      </c>
    </row>
    <row r="95" spans="3:10" x14ac:dyDescent="0.25">
      <c r="C95" s="295"/>
      <c r="D95" s="117" t="s">
        <v>492</v>
      </c>
      <c r="E95" s="144"/>
      <c r="F95" s="143"/>
      <c r="G95" s="143"/>
      <c r="H95" s="144"/>
      <c r="I95" s="143"/>
      <c r="J95" s="143"/>
    </row>
    <row r="96" spans="3:10" x14ac:dyDescent="0.25">
      <c r="C96" s="141"/>
      <c r="D96" s="117" t="s">
        <v>493</v>
      </c>
      <c r="E96" s="144">
        <v>0</v>
      </c>
      <c r="F96" s="143">
        <v>0</v>
      </c>
      <c r="G96" s="143">
        <v>0</v>
      </c>
      <c r="H96" s="144">
        <v>0</v>
      </c>
      <c r="I96" s="143">
        <v>0</v>
      </c>
      <c r="J96" s="143">
        <v>0</v>
      </c>
    </row>
    <row r="97" spans="3:10" x14ac:dyDescent="0.25">
      <c r="C97" s="141"/>
      <c r="D97" s="117" t="s">
        <v>494</v>
      </c>
      <c r="E97" s="144">
        <v>0</v>
      </c>
      <c r="F97" s="143">
        <v>0</v>
      </c>
      <c r="G97" s="143">
        <v>0</v>
      </c>
      <c r="H97" s="144">
        <v>0</v>
      </c>
      <c r="I97" s="143">
        <v>0</v>
      </c>
      <c r="J97" s="143">
        <v>0</v>
      </c>
    </row>
    <row r="98" spans="3:10" ht="10.5" customHeight="1" x14ac:dyDescent="0.25">
      <c r="C98" s="141"/>
      <c r="D98" s="117"/>
      <c r="E98" s="223"/>
      <c r="F98" s="223"/>
      <c r="G98" s="223"/>
      <c r="H98" s="223"/>
      <c r="I98" s="223"/>
      <c r="J98" s="222"/>
    </row>
    <row r="99" spans="3:10" x14ac:dyDescent="0.25">
      <c r="C99" s="294" t="s">
        <v>496</v>
      </c>
      <c r="D99" s="312"/>
      <c r="E99" s="223">
        <f>+E56+E14</f>
        <v>417575128.67000002</v>
      </c>
      <c r="F99" s="223">
        <f t="shared" ref="F99:J99" si="10">+F56+F14</f>
        <v>20299736.899999999</v>
      </c>
      <c r="G99" s="223">
        <f t="shared" si="10"/>
        <v>437874865.56999999</v>
      </c>
      <c r="H99" s="223">
        <f t="shared" si="10"/>
        <v>82411721.579999983</v>
      </c>
      <c r="I99" s="223">
        <f t="shared" si="10"/>
        <v>76150353.100000024</v>
      </c>
      <c r="J99" s="222">
        <f t="shared" si="10"/>
        <v>355463143.99000001</v>
      </c>
    </row>
    <row r="100" spans="3:10" x14ac:dyDescent="0.25">
      <c r="C100" s="45"/>
      <c r="D100" s="47"/>
      <c r="E100" s="46"/>
      <c r="F100" s="54"/>
      <c r="G100" s="54"/>
      <c r="H100" s="46"/>
      <c r="I100" s="54"/>
      <c r="J100" s="54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15748031496062992" bottom="0.82677165354330717" header="0.31496062992125984" footer="0.31496062992125984"/>
  <pageSetup scale="51" orientation="portrait" r:id="rId1"/>
  <ignoredErrors>
    <ignoredError sqref="E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abSelected="1" workbookViewId="0">
      <selection activeCell="E35" sqref="E35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313" t="s">
        <v>644</v>
      </c>
      <c r="D3" s="314"/>
      <c r="E3" s="314"/>
      <c r="F3" s="314"/>
      <c r="G3" s="314"/>
      <c r="H3" s="314"/>
      <c r="I3" s="315"/>
    </row>
    <row r="4" spans="3:9" x14ac:dyDescent="0.25">
      <c r="C4" s="281" t="s">
        <v>356</v>
      </c>
      <c r="D4" s="256"/>
      <c r="E4" s="256"/>
      <c r="F4" s="256"/>
      <c r="G4" s="256"/>
      <c r="H4" s="256"/>
      <c r="I4" s="282"/>
    </row>
    <row r="5" spans="3:9" x14ac:dyDescent="0.25">
      <c r="C5" s="281" t="s">
        <v>497</v>
      </c>
      <c r="D5" s="256"/>
      <c r="E5" s="256"/>
      <c r="F5" s="256"/>
      <c r="G5" s="256"/>
      <c r="H5" s="256"/>
      <c r="I5" s="282"/>
    </row>
    <row r="6" spans="3:9" x14ac:dyDescent="0.25">
      <c r="C6" s="283" t="s">
        <v>726</v>
      </c>
      <c r="D6" s="256"/>
      <c r="E6" s="256"/>
      <c r="F6" s="256"/>
      <c r="G6" s="256"/>
      <c r="H6" s="256"/>
      <c r="I6" s="282"/>
    </row>
    <row r="7" spans="3:9" x14ac:dyDescent="0.25">
      <c r="C7" s="281" t="s">
        <v>1</v>
      </c>
      <c r="D7" s="256"/>
      <c r="E7" s="256"/>
      <c r="F7" s="256"/>
      <c r="G7" s="256"/>
      <c r="H7" s="256"/>
      <c r="I7" s="282"/>
    </row>
    <row r="8" spans="3:9" x14ac:dyDescent="0.25">
      <c r="C8" s="266" t="s">
        <v>2</v>
      </c>
      <c r="D8" s="266" t="s">
        <v>358</v>
      </c>
      <c r="E8" s="266"/>
      <c r="F8" s="266"/>
      <c r="G8" s="266"/>
      <c r="H8" s="266"/>
      <c r="I8" s="266" t="s">
        <v>444</v>
      </c>
    </row>
    <row r="9" spans="3:9" x14ac:dyDescent="0.25">
      <c r="C9" s="256"/>
      <c r="D9" s="256" t="s">
        <v>221</v>
      </c>
      <c r="E9" s="185" t="s">
        <v>269</v>
      </c>
      <c r="F9" s="256" t="s">
        <v>271</v>
      </c>
      <c r="G9" s="256" t="s">
        <v>222</v>
      </c>
      <c r="H9" s="256" t="s">
        <v>224</v>
      </c>
      <c r="I9" s="256"/>
    </row>
    <row r="10" spans="3:9" x14ac:dyDescent="0.25">
      <c r="C10" s="265"/>
      <c r="D10" s="265"/>
      <c r="E10" s="189" t="s">
        <v>270</v>
      </c>
      <c r="F10" s="265"/>
      <c r="G10" s="265"/>
      <c r="H10" s="265"/>
      <c r="I10" s="265"/>
    </row>
    <row r="11" spans="3:9" x14ac:dyDescent="0.25">
      <c r="C11" s="182" t="s">
        <v>498</v>
      </c>
      <c r="D11" s="143">
        <f>SUM(D12:D23)</f>
        <v>0</v>
      </c>
      <c r="E11" s="143">
        <f t="shared" ref="E11:I11" si="0">SUM(E12:E23)</f>
        <v>0</v>
      </c>
      <c r="F11" s="143">
        <f t="shared" si="0"/>
        <v>0</v>
      </c>
      <c r="G11" s="143">
        <f t="shared" si="0"/>
        <v>0</v>
      </c>
      <c r="H11" s="143">
        <f t="shared" si="0"/>
        <v>0</v>
      </c>
      <c r="I11" s="143">
        <f t="shared" si="0"/>
        <v>0</v>
      </c>
    </row>
    <row r="12" spans="3:9" x14ac:dyDescent="0.25">
      <c r="C12" s="35" t="s">
        <v>499</v>
      </c>
      <c r="D12" s="143">
        <v>0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</row>
    <row r="13" spans="3:9" x14ac:dyDescent="0.25">
      <c r="C13" s="35" t="s">
        <v>500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</row>
    <row r="14" spans="3:9" x14ac:dyDescent="0.25">
      <c r="C14" s="35" t="s">
        <v>501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</row>
    <row r="15" spans="3:9" x14ac:dyDescent="0.25">
      <c r="C15" s="35" t="s">
        <v>502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</row>
    <row r="16" spans="3:9" x14ac:dyDescent="0.25">
      <c r="C16" s="35" t="s">
        <v>503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</row>
    <row r="17" spans="3:9" x14ac:dyDescent="0.25">
      <c r="C17" s="35" t="s">
        <v>504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</row>
    <row r="18" spans="3:9" x14ac:dyDescent="0.25">
      <c r="C18" s="35" t="s">
        <v>505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</row>
    <row r="19" spans="3:9" x14ac:dyDescent="0.25">
      <c r="C19" s="35" t="s">
        <v>506</v>
      </c>
      <c r="D19" s="113"/>
      <c r="E19" s="113"/>
      <c r="F19" s="113"/>
      <c r="G19" s="113"/>
      <c r="H19" s="113"/>
      <c r="I19" s="113"/>
    </row>
    <row r="20" spans="3:9" x14ac:dyDescent="0.25">
      <c r="C20" s="35" t="s">
        <v>507</v>
      </c>
      <c r="D20" s="113"/>
      <c r="E20" s="113"/>
      <c r="F20" s="113"/>
      <c r="G20" s="113"/>
      <c r="H20" s="113"/>
      <c r="I20" s="113"/>
    </row>
    <row r="21" spans="3:9" x14ac:dyDescent="0.25">
      <c r="C21" s="52" t="s">
        <v>508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</row>
    <row r="22" spans="3:9" x14ac:dyDescent="0.25">
      <c r="C22" s="52" t="s">
        <v>509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</row>
    <row r="23" spans="3:9" x14ac:dyDescent="0.25">
      <c r="C23" s="35" t="s">
        <v>510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</row>
    <row r="24" spans="3:9" x14ac:dyDescent="0.25">
      <c r="C24" s="35"/>
      <c r="D24" s="41"/>
      <c r="E24" s="41"/>
      <c r="F24" s="43"/>
      <c r="G24" s="41"/>
      <c r="H24" s="43"/>
      <c r="I24" s="41"/>
    </row>
    <row r="25" spans="3:9" x14ac:dyDescent="0.25">
      <c r="C25" s="53" t="s">
        <v>511</v>
      </c>
      <c r="D25" s="113">
        <f>+D26+D27+D28+D31+D32</f>
        <v>0</v>
      </c>
      <c r="E25" s="113">
        <f t="shared" ref="E25:I25" si="1">+E26+E27+E28+E31+E32</f>
        <v>0</v>
      </c>
      <c r="F25" s="113">
        <f t="shared" si="1"/>
        <v>0</v>
      </c>
      <c r="G25" s="113">
        <f t="shared" si="1"/>
        <v>0</v>
      </c>
      <c r="H25" s="113">
        <f t="shared" si="1"/>
        <v>0</v>
      </c>
      <c r="I25" s="113">
        <f t="shared" si="1"/>
        <v>0</v>
      </c>
    </row>
    <row r="26" spans="3:9" x14ac:dyDescent="0.25">
      <c r="C26" s="35" t="s">
        <v>499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</row>
    <row r="27" spans="3:9" x14ac:dyDescent="0.25">
      <c r="C27" s="35" t="s">
        <v>500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</row>
    <row r="28" spans="3:9" x14ac:dyDescent="0.25">
      <c r="C28" s="35" t="s">
        <v>501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</row>
    <row r="29" spans="3:9" x14ac:dyDescent="0.25">
      <c r="C29" s="35" t="s">
        <v>502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</row>
    <row r="30" spans="3:9" x14ac:dyDescent="0.25">
      <c r="C30" s="35" t="s">
        <v>503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</row>
    <row r="31" spans="3:9" x14ac:dyDescent="0.25">
      <c r="C31" s="35" t="s">
        <v>504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</row>
    <row r="32" spans="3:9" x14ac:dyDescent="0.25">
      <c r="C32" s="35" t="s">
        <v>505</v>
      </c>
      <c r="D32" s="113">
        <f>+D35+D36</f>
        <v>0</v>
      </c>
      <c r="E32" s="113">
        <f t="shared" ref="E32:I32" si="2">+E35+E36</f>
        <v>0</v>
      </c>
      <c r="F32" s="113">
        <f t="shared" si="2"/>
        <v>0</v>
      </c>
      <c r="G32" s="113">
        <f t="shared" si="2"/>
        <v>0</v>
      </c>
      <c r="H32" s="113">
        <f t="shared" si="2"/>
        <v>0</v>
      </c>
      <c r="I32" s="113">
        <f t="shared" si="2"/>
        <v>0</v>
      </c>
    </row>
    <row r="33" spans="3:9" x14ac:dyDescent="0.25">
      <c r="C33" s="35" t="s">
        <v>506</v>
      </c>
      <c r="D33" s="113"/>
      <c r="E33" s="113"/>
      <c r="F33" s="113"/>
      <c r="G33" s="113"/>
      <c r="H33" s="113"/>
      <c r="I33" s="113"/>
    </row>
    <row r="34" spans="3:9" x14ac:dyDescent="0.25">
      <c r="C34" s="35" t="s">
        <v>507</v>
      </c>
      <c r="D34" s="113"/>
      <c r="E34" s="113"/>
      <c r="F34" s="113"/>
      <c r="G34" s="113"/>
      <c r="H34" s="113"/>
      <c r="I34" s="113"/>
    </row>
    <row r="35" spans="3:9" x14ac:dyDescent="0.25">
      <c r="C35" s="52" t="s">
        <v>508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</row>
    <row r="36" spans="3:9" x14ac:dyDescent="0.25">
      <c r="C36" s="52" t="s">
        <v>509</v>
      </c>
      <c r="D36" s="113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</row>
    <row r="37" spans="3:9" x14ac:dyDescent="0.25">
      <c r="C37" s="35" t="s">
        <v>510</v>
      </c>
      <c r="D37" s="41"/>
      <c r="E37" s="41"/>
      <c r="F37" s="43"/>
      <c r="G37" s="41"/>
      <c r="H37" s="43"/>
      <c r="I37" s="41"/>
    </row>
    <row r="38" spans="3:9" x14ac:dyDescent="0.25">
      <c r="C38" s="53" t="s">
        <v>512</v>
      </c>
      <c r="D38" s="143">
        <f>+D11+D25</f>
        <v>0</v>
      </c>
      <c r="E38" s="143">
        <f t="shared" ref="E38:I38" si="3">+E11+E25</f>
        <v>0</v>
      </c>
      <c r="F38" s="143">
        <f t="shared" si="3"/>
        <v>0</v>
      </c>
      <c r="G38" s="143">
        <f t="shared" si="3"/>
        <v>0</v>
      </c>
      <c r="H38" s="143">
        <f t="shared" si="3"/>
        <v>0</v>
      </c>
      <c r="I38" s="143">
        <f t="shared" si="3"/>
        <v>0</v>
      </c>
    </row>
    <row r="39" spans="3:9" x14ac:dyDescent="0.25">
      <c r="C39" s="53" t="s">
        <v>513</v>
      </c>
      <c r="D39" s="32"/>
      <c r="E39" s="32"/>
      <c r="F39" s="48"/>
      <c r="G39" s="32"/>
      <c r="H39" s="48"/>
      <c r="I39" s="32"/>
    </row>
    <row r="40" spans="3:9" x14ac:dyDescent="0.25">
      <c r="C40" s="49"/>
      <c r="D40" s="51"/>
      <c r="E40" s="51"/>
      <c r="F40" s="50"/>
      <c r="G40" s="51"/>
      <c r="H40" s="50"/>
      <c r="I40" s="51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1.1417322834645669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2022-04-18T13:42:38Z</cp:lastPrinted>
  <dcterms:created xsi:type="dcterms:W3CDTF">2016-11-25T14:52:45Z</dcterms:created>
  <dcterms:modified xsi:type="dcterms:W3CDTF">2022-04-21T22:21:27Z</dcterms:modified>
</cp:coreProperties>
</file>