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CORACYT\"/>
    </mc:Choice>
  </mc:AlternateContent>
  <xr:revisionPtr revIDLastSave="0" documentId="10_ncr:8100000_{62E04533-C32E-4F8F-8BEC-7E9913D92530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E45" i="8" l="1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E31" i="9" l="1"/>
  <c r="E85" i="6"/>
  <c r="C85" i="6"/>
  <c r="E68" i="5"/>
  <c r="E73" i="5" s="1"/>
  <c r="D85" i="6"/>
  <c r="F68" i="5"/>
  <c r="F85" i="6"/>
  <c r="G85" i="6"/>
  <c r="I68" i="5"/>
  <c r="I73" i="5" s="1"/>
  <c r="G20" i="9"/>
  <c r="C30" i="7"/>
  <c r="C31" i="9"/>
  <c r="G73" i="5"/>
  <c r="E30" i="7"/>
  <c r="G8" i="9"/>
  <c r="G31" i="9" s="1"/>
  <c r="F73" i="5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160" i="6" l="1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<sst xmlns="http://schemas.openxmlformats.org/spreadsheetml/2006/main" count="680" uniqueCount="452">
  <si>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</si>
  <si>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</si>
  <si>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</si>
  <si>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</si>
  <si>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</si>
  <si>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</si>
  <si>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</si>
  <si>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</si>
  <si>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</si>
  <si>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</si>
  <si>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</si>
  <si>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</si>
  <si>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</si>
  <si>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</si>
  <si>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</si>
  <si>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</si>
  <si>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</si>
  <si>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</si>
  <si>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</si>
  <si>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</si>
  <si>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</si>
  <si>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</si>
  <si>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</si>
  <si>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</si>
  <si>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</si>
  <si>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</si>
  <si>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</si>
  <si>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</si>
  <si>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</si>
  <si>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</si>
  <si>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</si>
  <si>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</si>
  <si>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</si>
  <si>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</si>
  <si>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</si>
  <si>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</si>
  <si>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</si>
  <si>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</si>
  <si>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</si>
  <si>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</si>
  <si>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</si>
  <si>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</si>
  <si>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</si>
  <si>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</si>
  <si>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</si>
  <si>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</si>
  <si>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</si>
  <si>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</si>
  <si>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</si>
  <si>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</si>
  <si>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</si>
  <si>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</si>
  <si>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</si>
  <si>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</si>
  <si>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</si>
  <si>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</si>
  <si>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</si>
  <si>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</si>
  <si>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</si>
  <si>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</si>
  <si>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</si>
  <si>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</si>
  <si>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</si>
  <si>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</si>
  <si>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</si>
  <si>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</si>
  <si>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</si>
  <si>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</si>
  <si>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</si>
  <si>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</si>
  <si>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</si>
  <si>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</si>
  <si>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</si>
  <si>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</si>
  <si>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</si>
  <si>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</si>
  <si>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</si>
  <si>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</si>
  <si>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</si>
  <si>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</si>
  <si>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</si>
  <si>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</si>
  <si>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</si>
  <si>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</si>
  <si>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</si>
  <si>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</si>
  <si>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</si>
  <si>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</si>
  <si>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</si>
  <si>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</si>
  <si>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</si>
  <si>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</si>
  <si>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</si>
  <si>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</si>
  <si>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</si>
  <si>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</si>
  <si>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</si>
  <si>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</si>
  <si>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</si>
  <si>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</si>
  <si>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</si>
  <si>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</si>
  <si>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</si>
  <si>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</si>
  <si>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</si>
  <si>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</si>
  <si>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</si>
  <si>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</si>
  <si>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</si>
  <si>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</si>
  <si>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</si>
  <si>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</si>
  <si>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</si>
  <si>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</si>
  <si>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</si>
  <si>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</si>
  <si>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</si>
  <si>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</si>
  <si>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</si>
  <si>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</si>
  <si>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</si>
  <si>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</si>
  <si>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</si>
  <si>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</si>
  <si>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</si>
  <si>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</si>
  <si>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</si>
  <si>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</si>
  <si>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</si>
  <si>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</si>
  <si>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</si>
  <si>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</si>
  <si>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</si>
  <si>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</si>
  <si>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</si>
  <si>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</si>
  <si>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</si>
  <si>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</si>
  <si>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</si>
  <si>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</si>
  <si>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</si>
  <si>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</si>
  <si>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</si>
  <si>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</si>
  <si>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</si>
  <si>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</si>
  <si>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</si>
  <si>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</si>
  <si>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</si>
  <si>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</si>
  <si>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</si>
  <si>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</si>
  <si>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</si>
  <si>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</si>
  <si>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</si>
  <si>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</si>
  <si>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</si>
  <si>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</si>
  <si>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</si>
  <si>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</si>
  <si>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</si>
  <si>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</si>
  <si>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</si>
  <si>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</si>
  <si>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</si>
  <si>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</si>
  <si>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</si>
  <si>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</si>
  <si>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</si>
  <si>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</si>
  <si>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</si>
  <si>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</si>
  <si>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</si>
  <si>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</si>
  <si>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</si>
  <si>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</si>
  <si>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</si>
  <si>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</si>
  <si>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</si>
  <si>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</si>
  <si>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</si>
  <si>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</si>
  <si>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</si>
  <si>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</si>
  <si>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</si>
  <si>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</si>
  <si>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</si>
  <si>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</si>
  <si>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</si>
  <si>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</si>
  <si>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</si>
  <si>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</si>
  <si>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</si>
  <si>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</si>
  <si>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</si>
  <si>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</si>
  <si>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</si>
  <si>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</si>
  <si>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</si>
  <si>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</si>
  <si>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</si>
  <si>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</si>
  <si>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</si>
  <si>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</si>
  <si>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</si>
  <si>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</si>
  <si>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</si>
  <si>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</si>
  <si>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</si>
  <si>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</si>
  <si>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</si>
  <si>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</si>
  <si>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</si>
  <si>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</si>
  <si>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</si>
  <si>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</si>
  <si>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</si>
  <si>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</si>
  <si>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</si>
  <si>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</si>
  <si>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</si>
  <si>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</si>
  <si>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</si>
  <si>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</si>
  <si>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</si>
  <si>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</si>
  <si>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</si>
  <si>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</si>
  <si>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</si>
  <si>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</si>
  <si>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</si>
  <si>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</si>
  <si>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</si>
  <si>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</si>
  <si>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</si>
  <si>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</si>
  <si>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</si>
  <si>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</si>
  <si>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</si>
  <si>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</si>
  <si>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</si>
  <si>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</si>
  <si>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</si>
  <si>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</si>
  <si>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</si>
  <si>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</si>
  <si>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</si>
  <si>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</si>
  <si>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</si>
  <si>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</si>
  <si>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</si>
  <si>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</si>
  <si>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</si>
  <si>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</si>
  <si>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</si>
  <si>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</si>
  <si>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</si>
  <si>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</si>
  <si>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</si>
  <si>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</si>
  <si>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</si>
  <si>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</si>
  <si>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</si>
  <si>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</si>
  <si>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</si>
  <si>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</si>
  <si>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</si>
  <si>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</si>
  <si>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</si>
  <si>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</si>
  <si>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</si>
  <si>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</si>
  <si>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</si>
  <si>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</si>
  <si>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</si>
  <si>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</si>
  <si>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</si>
  <si>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</si>
  <si>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</si>
  <si>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</si>
  <si>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</si>
  <si>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</si>
  <si>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</si>
  <si>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</si>
  <si>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</si>
  <si>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</si>
  <si>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</si>
  <si>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</si>
  <si>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</si>
  <si>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</si>
  <si>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</si>
  <si>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</si>
  <si>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</si>
  <si>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</si>
  <si>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</si>
  <si>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</si>
  <si>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</si>
  <si>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</si>
  <si>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</si>
  <si>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</si>
  <si>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</si>
  <si>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</si>
  <si>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</si>
  <si>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</si>
  <si>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</si>
  <si>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</si>
  <si>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</si>
  <si>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</si>
  <si>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</si>
  <si>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</si>
  <si>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</si>
  <si>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</si>
  <si>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</si>
  <si>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</si>
  <si>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</si>
  <si>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</si>
  <si>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</si>
  <si>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</si>
  <si>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</si>
  <si>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</si>
  <si>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</si>
  <si>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</si>
  <si>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</si>
  <si>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</si>
  <si>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</si>
  <si>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</si>
  <si>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</si>
  <si>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</si>
  <si>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</si>
  <si>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</si>
  <si>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</si>
  <si>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</si>
  <si>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</si>
  <si>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</si>
  <si>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</si>
  <si>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</si>
  <si>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</si>
  <si>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</si>
  <si>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</si>
  <si>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</si>
  <si>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</si>
  <si>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</si>
  <si>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</si>
  <si>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</si>
  <si>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</si>
  <si>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</si>
  <si>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</si>
  <si>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</si>
  <si>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</si>
  <si>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</si>
  <si>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</si>
  <si>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</si>
  <si>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</si>
  <si>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</si>
  <si>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</si>
  <si>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</si>
  <si>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</si>
  <si>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</si>
  <si>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</si>
  <si>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</si>
  <si>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</si>
  <si>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</si>
  <si>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</si>
  <si>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</si>
  <si>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</si>
  <si>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</si>
  <si>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</si>
  <si>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</si>
  <si>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</si>
  <si>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</si>
  <si>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</si>
  <si>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</si>
  <si>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</si>
  <si>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</si>
  <si>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</si>
  <si>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</si>
  <si>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</si>
  <si>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</si>
  <si>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</si>
  <si>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</si>
  <si>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</si>
  <si>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</si>
  <si>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</si>
  <si>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</si>
  <si>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</si>
  <si>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</si>
  <si>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</si>
  <si>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</si>
  <si>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</si>
  <si>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</si>
  <si>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</si>
  <si>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</si>
  <si>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</si>
  <si>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</si>
  <si>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</si>
  <si>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</si>
  <si>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</si>
  <si>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</si>
  <si>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</si>
  <si>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</si>
  <si>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</si>
  <si>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</si>
  <si>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</si>
  <si>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</si>
  <si>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</si>
  <si>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</si>
  <si>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</si>
  <si>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</si>
  <si>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</si>
  <si>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</si>
  <si>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</si>
  <si>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</si>
  <si>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</si>
  <si>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</si>
  <si>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</si>
  <si>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</si>
  <si>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</si>
  <si>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</si>
  <si>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</si>
  <si>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</si>
  <si>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</si>
  <si>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</si>
  <si>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</si>
  <si>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</si>
  <si>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</si>
  <si>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</si>
  <si>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</si>
  <si>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</si>
  <si>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</si>
  <si>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</si>
  <si>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</si>
  <si>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</si>
  <si>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</si>
  <si>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</si>
  <si>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</si>
  <si>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</si>
  <si>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</si>
  <si>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</si>
  <si>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</si>
  <si>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</si>
  <si>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</si>
  <si>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</si>
  <si>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ELIA SÁNCHEZ GONZÁLEZ</t>
  </si>
  <si>
    <t>TITULAR DE LA COORDINACIÓN DE RADIO, CINE Y TELEVISIÓN</t>
  </si>
  <si>
    <t>L.A.E. ARACELI NAVA IGLESIAS</t>
  </si>
  <si>
    <t>DIRECTORA ADMINISTRATIVA DE CORACYT</t>
  </si>
  <si>
    <t>DIRECTORA  ADMINISTRATIVA DE CORACYT</t>
  </si>
  <si>
    <t>Del 31 de Marzo de 2022 Al 31 de Diciembre de 2021</t>
  </si>
  <si>
    <t>31 de diciembre de 2021</t>
  </si>
  <si>
    <t>Del 1 de Enero al 31 de Marzo de 2022</t>
  </si>
  <si>
    <t>al 31 de Diciembre de 2021 (d)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</si>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</sst>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5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opLeftCell="A58" zoomScale="140" zoomScaleNormal="140" workbookViewId="0">
      <selection activeCell="A24" sqref="A24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447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2022</v>
      </c>
      <c r="C5" s="155" t="s">
        <v>448</v>
      </c>
      <c r="D5" s="115" t="s">
        <v>2</v>
      </c>
      <c r="E5" s="114">
        <v>2022</v>
      </c>
      <c r="F5" s="155" t="s">
        <v>448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189258</v>
      </c>
      <c r="C8" s="119">
        <f>SUM(C9:C15)</f>
        <v>274801</v>
      </c>
      <c r="D8" s="118" t="s">
        <v>8</v>
      </c>
      <c r="E8" s="119">
        <f>SUM(E9:E17)</f>
        <v>68856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189258</v>
      </c>
      <c r="C10" s="121">
        <v>274801</v>
      </c>
      <c r="D10" s="123" t="s">
        <v>402</v>
      </c>
      <c r="E10" s="121">
        <v>68080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171295</v>
      </c>
      <c r="C16" s="119">
        <f>SUM(C17:C23)</f>
        <v>52000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171295</v>
      </c>
      <c r="C19" s="121">
        <v>52000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360553</v>
      </c>
      <c r="C46" s="56">
        <f>C40+C37+C36+C30+C24+C16+C8</f>
        <v>326801</v>
      </c>
      <c r="D46" s="118" t="s">
        <v>23</v>
      </c>
      <c r="E46" s="56">
        <f>E41+E37+E30+E26+E25+E22+E18+E8</f>
        <v>68856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55276083</v>
      </c>
      <c r="C54" s="121">
        <v>55276083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68856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37167005</v>
      </c>
      <c r="C61" s="56">
        <f>SUM(C51:C59)</f>
        <v>37167005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37527558</v>
      </c>
      <c r="C63" s="56">
        <f>C61+C46</f>
        <v>37493806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37458702</v>
      </c>
      <c r="F69" s="138">
        <f>SUM(F70:F74)</f>
        <v>37471745</v>
      </c>
    </row>
    <row r="70" spans="1:6" x14ac:dyDescent="0.25">
      <c r="A70" s="122"/>
      <c r="B70" s="121"/>
      <c r="C70" s="121"/>
      <c r="D70" s="123" t="s">
        <v>51</v>
      </c>
      <c r="E70" s="121">
        <v>-11</v>
      </c>
      <c r="F70" s="121">
        <v>-1311182</v>
      </c>
    </row>
    <row r="71" spans="1:6" x14ac:dyDescent="0.25">
      <c r="A71" s="122"/>
      <c r="B71" s="121"/>
      <c r="C71" s="121"/>
      <c r="D71" s="123" t="s">
        <v>52</v>
      </c>
      <c r="E71" s="121">
        <v>37458713</v>
      </c>
      <c r="F71" s="121">
        <v>38782927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37458702</v>
      </c>
      <c r="F80" s="157">
        <f>F76+F69+F64</f>
        <v>37471745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37527558</v>
      </c>
      <c r="F82" s="56">
        <f>F80+F60</f>
        <v>37493806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442</v>
      </c>
      <c r="B86" s="164"/>
      <c r="C86" s="141"/>
      <c r="D86" s="163" t="s">
        <v>444</v>
      </c>
      <c r="E86" s="164"/>
      <c r="F86" s="141"/>
    </row>
    <row r="87" spans="1:6" x14ac:dyDescent="0.25">
      <c r="A87" s="161" t="s">
        <v>443</v>
      </c>
      <c r="B87" s="162"/>
      <c r="C87" s="141"/>
      <c r="D87" s="161" t="s">
        <v>445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30" zoomScaleNormal="130" workbookViewId="0">
      <selection activeCell="D18" sqref="D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5" t="s">
        <v>430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61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449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62</v>
      </c>
      <c r="B5" s="182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183"/>
      <c r="B6" s="184"/>
      <c r="C6" s="5" t="s">
        <v>450</v>
      </c>
      <c r="D6" s="186"/>
      <c r="E6" s="186"/>
      <c r="F6" s="186"/>
      <c r="G6" s="5" t="s">
        <v>68</v>
      </c>
      <c r="H6" s="186"/>
      <c r="I6" s="186"/>
    </row>
    <row r="7" spans="1:9" ht="10.5" customHeight="1" x14ac:dyDescent="0.25">
      <c r="A7" s="189"/>
      <c r="B7" s="190"/>
      <c r="C7" s="56"/>
      <c r="D7" s="56"/>
      <c r="E7" s="56"/>
      <c r="F7" s="56"/>
      <c r="G7" s="56"/>
      <c r="H7" s="56"/>
      <c r="I7" s="56"/>
    </row>
    <row r="8" spans="1:9" x14ac:dyDescent="0.25">
      <c r="A8" s="191" t="s">
        <v>71</v>
      </c>
      <c r="B8" s="192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1" t="s">
        <v>72</v>
      </c>
      <c r="B9" s="192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1" t="s">
        <v>76</v>
      </c>
      <c r="B13" s="192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1" t="s">
        <v>80</v>
      </c>
      <c r="B17" s="192"/>
      <c r="C17" s="56">
        <v>22061</v>
      </c>
      <c r="D17" s="88">
        <v>6181240</v>
      </c>
      <c r="E17" s="88">
        <v>6134445</v>
      </c>
      <c r="F17" s="88">
        <v>0</v>
      </c>
      <c r="G17" s="159">
        <f>C17+D17-E17+F17</f>
        <v>68856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1" t="s">
        <v>81</v>
      </c>
      <c r="B19" s="192"/>
      <c r="C19" s="56">
        <f>C8+C17</f>
        <v>22061</v>
      </c>
      <c r="D19" s="56">
        <f t="shared" ref="D19:I19" si="4">D8+D17</f>
        <v>6181240</v>
      </c>
      <c r="E19" s="56">
        <f t="shared" si="4"/>
        <v>6134445</v>
      </c>
      <c r="F19" s="56">
        <f t="shared" si="4"/>
        <v>0</v>
      </c>
      <c r="G19" s="56">
        <f>G17</f>
        <v>68856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1"/>
      <c r="B20" s="192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1" t="s">
        <v>82</v>
      </c>
      <c r="B21" s="192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3" t="s">
        <v>83</v>
      </c>
      <c r="B22" s="194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3" t="s">
        <v>84</v>
      </c>
      <c r="B23" s="194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3" t="s">
        <v>85</v>
      </c>
      <c r="B24" s="194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7"/>
      <c r="B25" s="188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1" t="s">
        <v>86</v>
      </c>
      <c r="B26" s="192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3" t="s">
        <v>87</v>
      </c>
      <c r="B27" s="194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3" t="s">
        <v>88</v>
      </c>
      <c r="B28" s="194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3" t="s">
        <v>89</v>
      </c>
      <c r="B29" s="194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7"/>
      <c r="B30" s="19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0" t="s">
        <v>90</v>
      </c>
      <c r="B34" s="201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202"/>
      <c r="B35" s="203"/>
      <c r="C35" s="4" t="s">
        <v>92</v>
      </c>
      <c r="D35" s="4" t="s">
        <v>94</v>
      </c>
      <c r="E35" s="4" t="s">
        <v>97</v>
      </c>
      <c r="F35" s="199"/>
      <c r="G35" s="4" t="s">
        <v>100</v>
      </c>
    </row>
    <row r="36" spans="1:9" ht="15.75" thickBot="1" x14ac:dyDescent="0.3">
      <c r="A36" s="202"/>
      <c r="B36" s="203"/>
      <c r="C36" s="9"/>
      <c r="D36" s="5" t="s">
        <v>95</v>
      </c>
      <c r="E36" s="9"/>
      <c r="F36" s="186"/>
      <c r="G36" s="9"/>
    </row>
    <row r="37" spans="1:9" x14ac:dyDescent="0.25">
      <c r="A37" s="204" t="s">
        <v>101</v>
      </c>
      <c r="B37" s="205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442</v>
      </c>
      <c r="B43" s="163"/>
      <c r="C43" s="163"/>
      <c r="D43" s="163"/>
      <c r="E43" s="110"/>
      <c r="F43" s="110"/>
      <c r="G43" s="163" t="s">
        <v>444</v>
      </c>
      <c r="H43" s="163"/>
      <c r="I43" s="163"/>
    </row>
    <row r="44" spans="1:9" ht="27" customHeight="1" x14ac:dyDescent="0.25">
      <c r="A44" s="195" t="s">
        <v>443</v>
      </c>
      <c r="B44" s="195"/>
      <c r="C44" s="195"/>
      <c r="D44" s="195"/>
      <c r="E44" s="110"/>
      <c r="F44" s="110"/>
      <c r="G44" s="196" t="s">
        <v>445</v>
      </c>
      <c r="H44" s="196"/>
      <c r="I44" s="196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8" sqref="F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449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442</v>
      </c>
      <c r="B23" s="163"/>
      <c r="C23" s="163"/>
      <c r="D23" s="163"/>
      <c r="E23" s="110"/>
      <c r="F23" s="110"/>
      <c r="G23" s="110"/>
      <c r="H23" s="163" t="s">
        <v>444</v>
      </c>
      <c r="I23" s="163"/>
      <c r="J23" s="163"/>
      <c r="K23" s="163"/>
    </row>
    <row r="24" spans="1:11" x14ac:dyDescent="0.25">
      <c r="A24" s="161" t="s">
        <v>443</v>
      </c>
      <c r="B24" s="161"/>
      <c r="C24" s="161"/>
      <c r="D24" s="161"/>
      <c r="E24" s="110"/>
      <c r="F24" s="110"/>
      <c r="G24" s="110"/>
      <c r="H24" s="161" t="s">
        <v>445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D55" sqref="D55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6"/>
    </row>
    <row r="2" spans="1:5" ht="10.5" customHeight="1" x14ac:dyDescent="0.25">
      <c r="A2" s="227" t="s">
        <v>128</v>
      </c>
      <c r="B2" s="228"/>
      <c r="C2" s="228"/>
      <c r="D2" s="228"/>
      <c r="E2" s="229"/>
    </row>
    <row r="3" spans="1:5" ht="11.25" customHeight="1" x14ac:dyDescent="0.25">
      <c r="A3" s="227" t="s">
        <v>449</v>
      </c>
      <c r="B3" s="228"/>
      <c r="C3" s="228"/>
      <c r="D3" s="228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2"/>
    </row>
    <row r="5" spans="1:5" ht="11.25" customHeight="1" x14ac:dyDescent="0.25">
      <c r="A5" s="220" t="s">
        <v>2</v>
      </c>
      <c r="B5" s="221"/>
      <c r="C5" s="20" t="s">
        <v>129</v>
      </c>
      <c r="D5" s="235" t="s">
        <v>131</v>
      </c>
      <c r="E5" s="20" t="s">
        <v>132</v>
      </c>
    </row>
    <row r="6" spans="1:5" ht="12" customHeight="1" thickBot="1" x14ac:dyDescent="0.3">
      <c r="A6" s="222"/>
      <c r="B6" s="223"/>
      <c r="C6" s="11" t="s">
        <v>130</v>
      </c>
      <c r="D6" s="236"/>
      <c r="E6" s="11" t="s">
        <v>133</v>
      </c>
    </row>
    <row r="7" spans="1:5" ht="17.25" customHeight="1" x14ac:dyDescent="0.25">
      <c r="A7" s="233" t="s">
        <v>134</v>
      </c>
      <c r="B7" s="234"/>
      <c r="C7" s="103">
        <f>SUM(C8:C10)</f>
        <v>31152184</v>
      </c>
      <c r="D7" s="103">
        <f t="shared" ref="D7:E7" si="0">SUM(D8:D10)</f>
        <v>6130263</v>
      </c>
      <c r="E7" s="103">
        <f t="shared" si="0"/>
        <v>6130263</v>
      </c>
    </row>
    <row r="8" spans="1:5" ht="12" customHeight="1" x14ac:dyDescent="0.25">
      <c r="A8" s="21"/>
      <c r="B8" s="23" t="s">
        <v>135</v>
      </c>
      <c r="C8" s="104">
        <v>31152184</v>
      </c>
      <c r="D8" s="104">
        <v>6130263</v>
      </c>
      <c r="E8" s="104">
        <v>6130263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6" t="s">
        <v>138</v>
      </c>
      <c r="B12" s="217"/>
      <c r="C12" s="99">
        <f>SUM(C13:C14)</f>
        <v>31152184</v>
      </c>
      <c r="D12" s="99">
        <f t="shared" ref="D12:E12" si="1">SUM(D13:D14)</f>
        <v>6130274</v>
      </c>
      <c r="E12" s="99">
        <f t="shared" si="1"/>
        <v>6130274</v>
      </c>
    </row>
    <row r="13" spans="1:5" ht="11.25" customHeight="1" x14ac:dyDescent="0.25">
      <c r="A13" s="21"/>
      <c r="B13" s="23" t="s">
        <v>139</v>
      </c>
      <c r="C13" s="98">
        <v>31152184</v>
      </c>
      <c r="D13" s="98">
        <v>6130274</v>
      </c>
      <c r="E13" s="98">
        <v>6130274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6" t="s">
        <v>141</v>
      </c>
      <c r="B16" s="217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6" t="s">
        <v>144</v>
      </c>
      <c r="B20" s="217"/>
      <c r="C20" s="103">
        <f>C7-C12+C16</f>
        <v>0</v>
      </c>
      <c r="D20" s="103">
        <f t="shared" ref="D20:E20" si="2">D7-D12+D16</f>
        <v>-11</v>
      </c>
      <c r="E20" s="103">
        <f t="shared" si="2"/>
        <v>-11</v>
      </c>
    </row>
    <row r="21" spans="1:5" ht="11.25" customHeight="1" x14ac:dyDescent="0.25">
      <c r="A21" s="216" t="s">
        <v>145</v>
      </c>
      <c r="B21" s="217"/>
      <c r="C21" s="103">
        <f>C20-C10</f>
        <v>0</v>
      </c>
      <c r="D21" s="103">
        <f t="shared" ref="D21:E21" si="3">D20-D10</f>
        <v>-11</v>
      </c>
      <c r="E21" s="103">
        <f t="shared" si="3"/>
        <v>-11</v>
      </c>
    </row>
    <row r="22" spans="1:5" x14ac:dyDescent="0.25">
      <c r="A22" s="216" t="s">
        <v>146</v>
      </c>
      <c r="B22" s="217"/>
      <c r="C22" s="103">
        <f>C21-C16</f>
        <v>0</v>
      </c>
      <c r="D22" s="103">
        <f t="shared" ref="D22:E22" si="4">D21-D16</f>
        <v>-11</v>
      </c>
      <c r="E22" s="103">
        <f t="shared" si="4"/>
        <v>-11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6" t="s">
        <v>150</v>
      </c>
      <c r="B27" s="217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6" t="s">
        <v>153</v>
      </c>
      <c r="B31" s="217"/>
      <c r="C31" s="99">
        <f>C22+C27</f>
        <v>0</v>
      </c>
      <c r="D31" s="99">
        <f t="shared" ref="D31:E31" si="6">D22+D27</f>
        <v>-11</v>
      </c>
      <c r="E31" s="99">
        <f t="shared" si="6"/>
        <v>-11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0" t="s">
        <v>147</v>
      </c>
      <c r="B34" s="22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22"/>
      <c r="B35" s="22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8" t="s">
        <v>155</v>
      </c>
      <c r="B37" s="219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8" t="s">
        <v>158</v>
      </c>
      <c r="B40" s="219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8" t="s">
        <v>161</v>
      </c>
      <c r="B44" s="219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0" t="s">
        <v>147</v>
      </c>
      <c r="B47" s="22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22"/>
      <c r="B48" s="223"/>
      <c r="C48" s="94" t="s">
        <v>148</v>
      </c>
      <c r="D48" s="215"/>
      <c r="E48" s="94" t="s">
        <v>149</v>
      </c>
    </row>
    <row r="49" spans="1:5" ht="6" customHeight="1" x14ac:dyDescent="0.25">
      <c r="A49" s="237"/>
      <c r="B49" s="238"/>
      <c r="C49" s="95"/>
      <c r="D49" s="95"/>
      <c r="E49" s="95"/>
    </row>
    <row r="50" spans="1:5" ht="10.5" customHeight="1" x14ac:dyDescent="0.25">
      <c r="A50" s="212" t="s">
        <v>162</v>
      </c>
      <c r="B50" s="213"/>
      <c r="C50" s="106">
        <v>31152184</v>
      </c>
      <c r="D50" s="106">
        <v>6130263</v>
      </c>
      <c r="E50" s="106">
        <v>6130263</v>
      </c>
    </row>
    <row r="51" spans="1:5" ht="13.5" customHeight="1" x14ac:dyDescent="0.25">
      <c r="A51" s="212" t="s">
        <v>163</v>
      </c>
      <c r="B51" s="213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2" t="s">
        <v>139</v>
      </c>
      <c r="B55" s="213"/>
      <c r="C55" s="106">
        <v>31152184</v>
      </c>
      <c r="D55" s="106">
        <v>6130274</v>
      </c>
      <c r="E55" s="106">
        <v>6130274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2" t="s">
        <v>142</v>
      </c>
      <c r="B57" s="213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8" t="s">
        <v>164</v>
      </c>
      <c r="B59" s="219"/>
      <c r="C59" s="105">
        <f>C50+C51-C55+C57</f>
        <v>0</v>
      </c>
      <c r="D59" s="105">
        <f t="shared" ref="D59:E59" si="11">D50+D51-D55+D57</f>
        <v>-11</v>
      </c>
      <c r="E59" s="105">
        <f t="shared" si="11"/>
        <v>-11</v>
      </c>
    </row>
    <row r="60" spans="1:5" ht="13.5" customHeight="1" x14ac:dyDescent="0.25">
      <c r="A60" s="216" t="s">
        <v>165</v>
      </c>
      <c r="B60" s="217"/>
      <c r="C60" s="105">
        <f>C59-C51</f>
        <v>0</v>
      </c>
      <c r="D60" s="105">
        <f t="shared" ref="D60:E60" si="12">D59-D51</f>
        <v>-11</v>
      </c>
      <c r="E60" s="105">
        <f t="shared" si="12"/>
        <v>-11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0" t="s">
        <v>147</v>
      </c>
      <c r="B63" s="22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22"/>
      <c r="B64" s="223"/>
      <c r="C64" s="215"/>
      <c r="D64" s="215"/>
      <c r="E64" s="94" t="s">
        <v>149</v>
      </c>
    </row>
    <row r="65" spans="1:6" ht="7.5" customHeight="1" x14ac:dyDescent="0.25">
      <c r="A65" s="237"/>
      <c r="B65" s="238"/>
      <c r="C65" s="95"/>
      <c r="D65" s="95"/>
      <c r="E65" s="95"/>
    </row>
    <row r="66" spans="1:6" ht="9" customHeight="1" x14ac:dyDescent="0.25">
      <c r="A66" s="212" t="s">
        <v>136</v>
      </c>
      <c r="B66" s="213"/>
      <c r="C66" s="106">
        <v>0</v>
      </c>
      <c r="D66" s="106">
        <v>0</v>
      </c>
      <c r="E66" s="106">
        <v>0</v>
      </c>
    </row>
    <row r="67" spans="1:6" ht="12" customHeight="1" x14ac:dyDescent="0.25">
      <c r="A67" s="212" t="s">
        <v>166</v>
      </c>
      <c r="B67" s="213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2" t="s">
        <v>167</v>
      </c>
      <c r="B71" s="213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2" t="s">
        <v>143</v>
      </c>
      <c r="B73" s="213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8" t="s">
        <v>168</v>
      </c>
      <c r="B75" s="219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6" t="s">
        <v>169</v>
      </c>
      <c r="B76" s="217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442</v>
      </c>
      <c r="B80" s="161"/>
      <c r="C80" s="163" t="s">
        <v>444</v>
      </c>
      <c r="D80" s="163"/>
      <c r="E80" s="163"/>
      <c r="F80" s="110"/>
    </row>
    <row r="81" spans="1:6" ht="22.5" customHeight="1" x14ac:dyDescent="0.25">
      <c r="A81" s="195" t="s">
        <v>443</v>
      </c>
      <c r="B81" s="195"/>
      <c r="C81" s="196" t="s">
        <v>445</v>
      </c>
      <c r="D81" s="196"/>
      <c r="E81" s="196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topLeftCell="A4"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4" t="s">
        <v>440</v>
      </c>
      <c r="B1" s="225"/>
      <c r="C1" s="225"/>
      <c r="D1" s="225"/>
      <c r="E1" s="225"/>
      <c r="F1" s="225"/>
      <c r="G1" s="225"/>
      <c r="H1" s="225"/>
      <c r="I1" s="226"/>
    </row>
    <row r="2" spans="1:9" ht="12" customHeight="1" x14ac:dyDescent="0.25">
      <c r="A2" s="227" t="s">
        <v>170</v>
      </c>
      <c r="B2" s="241"/>
      <c r="C2" s="241"/>
      <c r="D2" s="241"/>
      <c r="E2" s="241"/>
      <c r="F2" s="241"/>
      <c r="G2" s="241"/>
      <c r="H2" s="241"/>
      <c r="I2" s="229"/>
    </row>
    <row r="3" spans="1:9" ht="12" customHeight="1" x14ac:dyDescent="0.25">
      <c r="A3" s="227" t="s">
        <v>449</v>
      </c>
      <c r="B3" s="241"/>
      <c r="C3" s="241"/>
      <c r="D3" s="241"/>
      <c r="E3" s="241"/>
      <c r="F3" s="241"/>
      <c r="G3" s="241"/>
      <c r="H3" s="241"/>
      <c r="I3" s="229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2" customHeight="1" thickBot="1" x14ac:dyDescent="0.3">
      <c r="A5" s="224"/>
      <c r="B5" s="225"/>
      <c r="C5" s="226"/>
      <c r="D5" s="206" t="s">
        <v>171</v>
      </c>
      <c r="E5" s="207"/>
      <c r="F5" s="207"/>
      <c r="G5" s="207"/>
      <c r="H5" s="208"/>
      <c r="I5" s="242" t="s">
        <v>172</v>
      </c>
    </row>
    <row r="6" spans="1:9" ht="10.5" customHeight="1" x14ac:dyDescent="0.25">
      <c r="A6" s="227" t="s">
        <v>147</v>
      </c>
      <c r="B6" s="241"/>
      <c r="C6" s="229"/>
      <c r="D6" s="242" t="s">
        <v>174</v>
      </c>
      <c r="E6" s="242" t="s">
        <v>175</v>
      </c>
      <c r="F6" s="242" t="s">
        <v>176</v>
      </c>
      <c r="G6" s="242" t="s">
        <v>131</v>
      </c>
      <c r="H6" s="242" t="s">
        <v>177</v>
      </c>
      <c r="I6" s="243"/>
    </row>
    <row r="7" spans="1:9" ht="11.25" customHeight="1" thickBot="1" x14ac:dyDescent="0.3">
      <c r="A7" s="230" t="s">
        <v>173</v>
      </c>
      <c r="B7" s="231"/>
      <c r="C7" s="232"/>
      <c r="D7" s="244"/>
      <c r="E7" s="244"/>
      <c r="F7" s="244"/>
      <c r="G7" s="244"/>
      <c r="H7" s="244"/>
      <c r="I7" s="244"/>
    </row>
    <row r="8" spans="1:9" ht="8.25" customHeight="1" x14ac:dyDescent="0.25">
      <c r="A8" s="247"/>
      <c r="B8" s="248"/>
      <c r="C8" s="249"/>
      <c r="D8" s="34"/>
      <c r="E8" s="34"/>
      <c r="F8" s="34"/>
      <c r="G8" s="34"/>
      <c r="H8" s="34"/>
      <c r="I8" s="34"/>
    </row>
    <row r="9" spans="1:9" ht="12.75" customHeight="1" x14ac:dyDescent="0.25">
      <c r="A9" s="218" t="s">
        <v>178</v>
      </c>
      <c r="B9" s="250"/>
      <c r="C9" s="219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5" t="s">
        <v>179</v>
      </c>
      <c r="C10" s="24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5" t="s">
        <v>180</v>
      </c>
      <c r="C11" s="24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5" t="s">
        <v>181</v>
      </c>
      <c r="C12" s="24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5" t="s">
        <v>182</v>
      </c>
      <c r="C13" s="24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5" t="s">
        <v>183</v>
      </c>
      <c r="C14" s="246"/>
      <c r="D14" s="68">
        <v>0</v>
      </c>
      <c r="E14" s="68">
        <v>0</v>
      </c>
      <c r="F14" s="68">
        <v>0</v>
      </c>
      <c r="G14" s="68">
        <v>9</v>
      </c>
      <c r="H14" s="68">
        <v>9</v>
      </c>
      <c r="I14" s="68">
        <v>9</v>
      </c>
    </row>
    <row r="15" spans="1:9" ht="12.75" customHeight="1" x14ac:dyDescent="0.25">
      <c r="A15" s="35"/>
      <c r="B15" s="245" t="s">
        <v>184</v>
      </c>
      <c r="C15" s="24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5" t="s">
        <v>185</v>
      </c>
      <c r="C16" s="246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10" ht="12" customHeight="1" x14ac:dyDescent="0.25">
      <c r="A17" s="27"/>
      <c r="B17" s="245" t="s">
        <v>186</v>
      </c>
      <c r="C17" s="24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5" t="s">
        <v>187</v>
      </c>
      <c r="C18" s="246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5" t="s">
        <v>199</v>
      </c>
      <c r="C30" s="24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5" t="s">
        <v>205</v>
      </c>
      <c r="C36" s="246"/>
      <c r="D36" s="68">
        <v>31152184</v>
      </c>
      <c r="E36" s="68">
        <v>-37781</v>
      </c>
      <c r="F36" s="68">
        <v>31114403</v>
      </c>
      <c r="G36" s="68">
        <v>6130254</v>
      </c>
      <c r="H36" s="68">
        <v>6130254</v>
      </c>
      <c r="I36" s="68">
        <v>-25021930</v>
      </c>
    </row>
    <row r="37" spans="1:9" ht="12.75" customHeight="1" x14ac:dyDescent="0.25">
      <c r="A37" s="35"/>
      <c r="B37" s="245" t="s">
        <v>206</v>
      </c>
      <c r="C37" s="24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5" t="s">
        <v>208</v>
      </c>
      <c r="C39" s="24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8" t="s">
        <v>211</v>
      </c>
      <c r="B43" s="250"/>
      <c r="C43" s="251"/>
      <c r="D43" s="252">
        <f>D10+D11+D12+D13+D14+D15+D16+D17+D18+D30+D36+D37+D39</f>
        <v>31152184</v>
      </c>
      <c r="E43" s="252">
        <f t="shared" ref="E43:F43" si="3">E10+E11+E12+E13+E14+E15+E16+E17+E18+E30+E36+E37+E39</f>
        <v>-37781</v>
      </c>
      <c r="F43" s="252">
        <f t="shared" si="3"/>
        <v>31114403</v>
      </c>
      <c r="G43" s="252">
        <f t="shared" ref="G43:I43" si="4">G10+G11+G12+G13+G14+G15+G16+G17+G18+G30+G36+G37+G39</f>
        <v>6130263</v>
      </c>
      <c r="H43" s="252">
        <f t="shared" si="4"/>
        <v>6130263</v>
      </c>
      <c r="I43" s="252">
        <f t="shared" si="4"/>
        <v>-25021921</v>
      </c>
    </row>
    <row r="44" spans="1:9" x14ac:dyDescent="0.25">
      <c r="A44" s="218" t="s">
        <v>212</v>
      </c>
      <c r="B44" s="250"/>
      <c r="C44" s="251"/>
      <c r="D44" s="252"/>
      <c r="E44" s="252"/>
      <c r="F44" s="252"/>
      <c r="G44" s="252"/>
      <c r="H44" s="252"/>
      <c r="I44" s="252"/>
    </row>
    <row r="45" spans="1:9" x14ac:dyDescent="0.25">
      <c r="A45" s="218" t="s">
        <v>213</v>
      </c>
      <c r="B45" s="250"/>
      <c r="C45" s="251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8" t="s">
        <v>214</v>
      </c>
      <c r="B47" s="250"/>
      <c r="C47" s="251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5" t="s">
        <v>215</v>
      </c>
      <c r="C48" s="246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5" t="s">
        <v>224</v>
      </c>
      <c r="C57" s="246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5" t="s">
        <v>229</v>
      </c>
      <c r="C62" s="246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5" t="s">
        <v>232</v>
      </c>
      <c r="C65" s="24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5" t="s">
        <v>233</v>
      </c>
      <c r="C66" s="24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3"/>
      <c r="C67" s="254"/>
      <c r="D67" s="65"/>
      <c r="E67" s="65"/>
      <c r="F67" s="65"/>
      <c r="G67" s="65"/>
      <c r="H67" s="65"/>
      <c r="I67" s="65"/>
    </row>
    <row r="68" spans="1:9" x14ac:dyDescent="0.25">
      <c r="A68" s="218" t="s">
        <v>234</v>
      </c>
      <c r="B68" s="250"/>
      <c r="C68" s="251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3"/>
      <c r="C69" s="254"/>
      <c r="D69" s="65"/>
      <c r="E69" s="65"/>
      <c r="F69" s="65"/>
      <c r="G69" s="65"/>
      <c r="H69" s="65"/>
      <c r="I69" s="65"/>
    </row>
    <row r="70" spans="1:9" x14ac:dyDescent="0.25">
      <c r="A70" s="218" t="s">
        <v>235</v>
      </c>
      <c r="B70" s="250"/>
      <c r="C70" s="251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5" t="s">
        <v>236</v>
      </c>
      <c r="C71" s="24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3"/>
      <c r="C72" s="254"/>
      <c r="D72" s="65"/>
      <c r="E72" s="65"/>
      <c r="F72" s="65"/>
      <c r="G72" s="65"/>
      <c r="H72" s="65"/>
      <c r="I72" s="65"/>
    </row>
    <row r="73" spans="1:9" ht="12.75" customHeight="1" x14ac:dyDescent="0.25">
      <c r="A73" s="218" t="s">
        <v>237</v>
      </c>
      <c r="B73" s="250"/>
      <c r="C73" s="251"/>
      <c r="D73" s="70">
        <f>D43+D68+D70</f>
        <v>31152184</v>
      </c>
      <c r="E73" s="70">
        <f t="shared" ref="E73:I73" si="10">E43+E68+E70</f>
        <v>-37781</v>
      </c>
      <c r="F73" s="70">
        <f t="shared" si="10"/>
        <v>31114403</v>
      </c>
      <c r="G73" s="70">
        <f t="shared" si="10"/>
        <v>6130263</v>
      </c>
      <c r="H73" s="70">
        <f t="shared" si="10"/>
        <v>6130263</v>
      </c>
      <c r="I73" s="70">
        <f t="shared" si="10"/>
        <v>-25021921</v>
      </c>
    </row>
    <row r="74" spans="1:9" ht="7.5" customHeight="1" x14ac:dyDescent="0.25">
      <c r="A74" s="39"/>
      <c r="B74" s="253"/>
      <c r="C74" s="254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50" t="s">
        <v>238</v>
      </c>
      <c r="C75" s="251"/>
      <c r="D75" s="65"/>
      <c r="E75" s="65"/>
      <c r="F75" s="65"/>
      <c r="G75" s="65"/>
      <c r="H75" s="65"/>
      <c r="I75" s="65"/>
    </row>
    <row r="76" spans="1:9" x14ac:dyDescent="0.25">
      <c r="A76" s="35"/>
      <c r="B76" s="257" t="s">
        <v>239</v>
      </c>
      <c r="C76" s="258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7" t="s">
        <v>240</v>
      </c>
      <c r="C77" s="258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50" t="s">
        <v>241</v>
      </c>
      <c r="C78" s="251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5"/>
      <c r="C79" s="256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442</v>
      </c>
      <c r="B83" s="163"/>
      <c r="C83" s="163"/>
      <c r="D83" s="110"/>
      <c r="E83" s="110"/>
      <c r="F83" s="163" t="s">
        <v>444</v>
      </c>
      <c r="G83" s="163"/>
      <c r="H83" s="163"/>
      <c r="I83" s="163"/>
    </row>
    <row r="84" spans="1:9" x14ac:dyDescent="0.25">
      <c r="A84" s="161" t="s">
        <v>443</v>
      </c>
      <c r="B84" s="161"/>
      <c r="C84" s="161"/>
      <c r="D84" s="110"/>
      <c r="E84" s="110"/>
      <c r="F84" s="161" t="s">
        <v>446</v>
      </c>
      <c r="G84" s="161"/>
      <c r="H84" s="161"/>
      <c r="I84" s="161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topLeftCell="A145" zoomScale="148" zoomScaleNormal="148" workbookViewId="0">
      <selection activeCell="H54" sqref="H54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1" t="s">
        <v>430</v>
      </c>
      <c r="B1" s="262"/>
      <c r="C1" s="262"/>
      <c r="D1" s="262"/>
      <c r="E1" s="262"/>
      <c r="F1" s="262"/>
      <c r="G1" s="262"/>
      <c r="H1" s="263"/>
    </row>
    <row r="2" spans="1:8" ht="12" customHeight="1" x14ac:dyDescent="0.25">
      <c r="A2" s="264" t="s">
        <v>242</v>
      </c>
      <c r="B2" s="265"/>
      <c r="C2" s="265"/>
      <c r="D2" s="265"/>
      <c r="E2" s="265"/>
      <c r="F2" s="265"/>
      <c r="G2" s="265"/>
      <c r="H2" s="266"/>
    </row>
    <row r="3" spans="1:8" ht="11.25" customHeight="1" x14ac:dyDescent="0.25">
      <c r="A3" s="264" t="s">
        <v>243</v>
      </c>
      <c r="B3" s="265"/>
      <c r="C3" s="265"/>
      <c r="D3" s="265"/>
      <c r="E3" s="265"/>
      <c r="F3" s="265"/>
      <c r="G3" s="265"/>
      <c r="H3" s="266"/>
    </row>
    <row r="4" spans="1:8" ht="9.75" customHeight="1" x14ac:dyDescent="0.25">
      <c r="A4" s="264" t="s">
        <v>449</v>
      </c>
      <c r="B4" s="265"/>
      <c r="C4" s="265"/>
      <c r="D4" s="265"/>
      <c r="E4" s="265"/>
      <c r="F4" s="265"/>
      <c r="G4" s="265"/>
      <c r="H4" s="266"/>
    </row>
    <row r="5" spans="1:8" ht="11.25" customHeight="1" thickBot="1" x14ac:dyDescent="0.3">
      <c r="A5" s="267" t="s">
        <v>1</v>
      </c>
      <c r="B5" s="268"/>
      <c r="C5" s="268"/>
      <c r="D5" s="268"/>
      <c r="E5" s="268"/>
      <c r="F5" s="268"/>
      <c r="G5" s="268"/>
      <c r="H5" s="269"/>
    </row>
    <row r="6" spans="1:8" ht="15.75" thickBot="1" x14ac:dyDescent="0.3">
      <c r="A6" s="261" t="s">
        <v>2</v>
      </c>
      <c r="B6" s="270"/>
      <c r="C6" s="272" t="s">
        <v>244</v>
      </c>
      <c r="D6" s="273"/>
      <c r="E6" s="273"/>
      <c r="F6" s="273"/>
      <c r="G6" s="274"/>
      <c r="H6" s="275" t="s">
        <v>245</v>
      </c>
    </row>
    <row r="7" spans="1:8" ht="17.25" thickBot="1" x14ac:dyDescent="0.3">
      <c r="A7" s="267"/>
      <c r="B7" s="271"/>
      <c r="C7" s="43" t="s">
        <v>130</v>
      </c>
      <c r="D7" s="160" t="s">
        <v>246</v>
      </c>
      <c r="E7" s="43" t="s">
        <v>247</v>
      </c>
      <c r="F7" s="43" t="s">
        <v>131</v>
      </c>
      <c r="G7" s="43" t="s">
        <v>133</v>
      </c>
      <c r="H7" s="276"/>
    </row>
    <row r="8" spans="1:8" x14ac:dyDescent="0.25">
      <c r="A8" s="277" t="s">
        <v>248</v>
      </c>
      <c r="B8" s="278"/>
      <c r="C8" s="77">
        <f>C9+C17+C27+C37+C47+C57+C61+C70+C74</f>
        <v>31152184</v>
      </c>
      <c r="D8" s="77">
        <f t="shared" ref="D8:H8" si="0">D9+D17+D27+D37+D47+D57+D61+D70+D74</f>
        <v>-37781</v>
      </c>
      <c r="E8" s="77">
        <f t="shared" si="0"/>
        <v>31114403</v>
      </c>
      <c r="F8" s="77">
        <f t="shared" si="0"/>
        <v>6130274</v>
      </c>
      <c r="G8" s="77">
        <f t="shared" si="0"/>
        <v>6130274</v>
      </c>
      <c r="H8" s="77">
        <f t="shared" si="0"/>
        <v>24984129</v>
      </c>
    </row>
    <row r="9" spans="1:8" x14ac:dyDescent="0.25">
      <c r="A9" s="259" t="s">
        <v>249</v>
      </c>
      <c r="B9" s="260"/>
      <c r="C9" s="77">
        <f>SUM(C10:C16)</f>
        <v>16174041</v>
      </c>
      <c r="D9" s="77">
        <f t="shared" ref="D9:H9" si="1">SUM(D10:D16)</f>
        <v>-24089</v>
      </c>
      <c r="E9" s="77">
        <f t="shared" si="1"/>
        <v>16149952</v>
      </c>
      <c r="F9" s="77">
        <f t="shared" si="1"/>
        <v>3695451</v>
      </c>
      <c r="G9" s="77">
        <f t="shared" si="1"/>
        <v>3695451</v>
      </c>
      <c r="H9" s="77">
        <f t="shared" si="1"/>
        <v>12454501</v>
      </c>
    </row>
    <row r="10" spans="1:8" ht="11.1" customHeight="1" x14ac:dyDescent="0.25">
      <c r="A10" s="45"/>
      <c r="B10" s="44" t="s">
        <v>250</v>
      </c>
      <c r="C10" s="78">
        <v>4788694</v>
      </c>
      <c r="D10" s="78">
        <v>-44379</v>
      </c>
      <c r="E10" s="78">
        <v>4744315</v>
      </c>
      <c r="F10" s="78">
        <v>1117923</v>
      </c>
      <c r="G10" s="78">
        <v>1117923</v>
      </c>
      <c r="H10" s="78">
        <v>3626392</v>
      </c>
    </row>
    <row r="11" spans="1:8" ht="11.1" customHeight="1" x14ac:dyDescent="0.25">
      <c r="A11" s="45"/>
      <c r="B11" s="44" t="s">
        <v>251</v>
      </c>
      <c r="C11" s="78">
        <v>3653970</v>
      </c>
      <c r="D11" s="78">
        <v>142659</v>
      </c>
      <c r="E11" s="78">
        <v>3796629</v>
      </c>
      <c r="F11" s="78">
        <v>1029546</v>
      </c>
      <c r="G11" s="78">
        <v>1029546</v>
      </c>
      <c r="H11" s="78">
        <v>2767083</v>
      </c>
    </row>
    <row r="12" spans="1:8" ht="11.1" customHeight="1" x14ac:dyDescent="0.25">
      <c r="A12" s="45"/>
      <c r="B12" s="44" t="s">
        <v>252</v>
      </c>
      <c r="C12" s="78">
        <v>1084202</v>
      </c>
      <c r="D12" s="78">
        <v>3532</v>
      </c>
      <c r="E12" s="78">
        <v>1087734</v>
      </c>
      <c r="F12" s="78">
        <v>266791</v>
      </c>
      <c r="G12" s="78">
        <v>266791</v>
      </c>
      <c r="H12" s="78">
        <v>820943</v>
      </c>
    </row>
    <row r="13" spans="1:8" ht="11.1" customHeight="1" x14ac:dyDescent="0.25">
      <c r="A13" s="45"/>
      <c r="B13" s="44" t="s">
        <v>253</v>
      </c>
      <c r="C13" s="78">
        <v>587736</v>
      </c>
      <c r="D13" s="78">
        <v>-8036</v>
      </c>
      <c r="E13" s="78">
        <v>579700</v>
      </c>
      <c r="F13" s="78">
        <v>80380</v>
      </c>
      <c r="G13" s="78">
        <v>80380</v>
      </c>
      <c r="H13" s="78">
        <v>499320</v>
      </c>
    </row>
    <row r="14" spans="1:8" ht="11.1" customHeight="1" x14ac:dyDescent="0.25">
      <c r="A14" s="45"/>
      <c r="B14" s="44" t="s">
        <v>254</v>
      </c>
      <c r="C14" s="78">
        <v>6059439</v>
      </c>
      <c r="D14" s="78">
        <v>-117865</v>
      </c>
      <c r="E14" s="78">
        <v>5941574</v>
      </c>
      <c r="F14" s="78">
        <v>1200811</v>
      </c>
      <c r="G14" s="78">
        <v>1200811</v>
      </c>
      <c r="H14" s="78">
        <v>4740763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9" t="s">
        <v>257</v>
      </c>
      <c r="B17" s="260"/>
      <c r="C17" s="77">
        <f>SUM(C18:C26)</f>
        <v>1252668</v>
      </c>
      <c r="D17" s="77">
        <f t="shared" ref="D17:H17" si="2">SUM(D18:D26)</f>
        <v>-13692</v>
      </c>
      <c r="E17" s="77">
        <f t="shared" si="2"/>
        <v>1238976</v>
      </c>
      <c r="F17" s="77">
        <f t="shared" si="2"/>
        <v>4172</v>
      </c>
      <c r="G17" s="77">
        <f t="shared" si="2"/>
        <v>4172</v>
      </c>
      <c r="H17" s="77">
        <f t="shared" si="2"/>
        <v>1234804</v>
      </c>
    </row>
    <row r="18" spans="1:8" ht="11.1" customHeight="1" x14ac:dyDescent="0.25">
      <c r="A18" s="45"/>
      <c r="B18" s="73" t="s">
        <v>258</v>
      </c>
      <c r="C18" s="78">
        <v>354816</v>
      </c>
      <c r="D18" s="78">
        <v>-11426</v>
      </c>
      <c r="E18" s="78">
        <v>343390</v>
      </c>
      <c r="F18" s="78">
        <v>2574</v>
      </c>
      <c r="G18" s="78">
        <v>2574</v>
      </c>
      <c r="H18" s="78">
        <v>340816</v>
      </c>
    </row>
    <row r="19" spans="1:8" ht="11.1" customHeight="1" x14ac:dyDescent="0.25">
      <c r="A19" s="45"/>
      <c r="B19" s="44" t="s">
        <v>259</v>
      </c>
      <c r="C19" s="78">
        <v>70312</v>
      </c>
      <c r="D19" s="78">
        <v>-1091</v>
      </c>
      <c r="E19" s="78">
        <v>69221</v>
      </c>
      <c r="F19" s="78">
        <v>1598</v>
      </c>
      <c r="G19" s="78">
        <v>1598</v>
      </c>
      <c r="H19" s="78">
        <v>67623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51262</v>
      </c>
      <c r="D21" s="78">
        <v>-378</v>
      </c>
      <c r="E21" s="78">
        <v>50884</v>
      </c>
      <c r="F21" s="78">
        <v>0</v>
      </c>
      <c r="G21" s="78">
        <v>0</v>
      </c>
      <c r="H21" s="78">
        <v>50884</v>
      </c>
    </row>
    <row r="22" spans="1:8" ht="11.1" customHeight="1" x14ac:dyDescent="0.25">
      <c r="A22" s="45"/>
      <c r="B22" s="44" t="s">
        <v>262</v>
      </c>
      <c r="C22" s="78">
        <v>4653</v>
      </c>
      <c r="D22" s="78">
        <v>0</v>
      </c>
      <c r="E22" s="78">
        <v>4653</v>
      </c>
      <c r="F22" s="78">
        <v>0</v>
      </c>
      <c r="G22" s="78">
        <v>0</v>
      </c>
      <c r="H22" s="78">
        <v>4653</v>
      </c>
    </row>
    <row r="23" spans="1:8" ht="11.1" customHeight="1" x14ac:dyDescent="0.25">
      <c r="A23" s="45"/>
      <c r="B23" s="44" t="s">
        <v>263</v>
      </c>
      <c r="C23" s="78">
        <v>521136</v>
      </c>
      <c r="D23" s="78">
        <v>0</v>
      </c>
      <c r="E23" s="78">
        <v>521136</v>
      </c>
      <c r="F23" s="78">
        <v>0</v>
      </c>
      <c r="G23" s="78">
        <v>0</v>
      </c>
      <c r="H23" s="78">
        <v>521136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250489</v>
      </c>
      <c r="D26" s="78">
        <v>-797</v>
      </c>
      <c r="E26" s="78">
        <v>249692</v>
      </c>
      <c r="F26" s="78">
        <v>0</v>
      </c>
      <c r="G26" s="78">
        <v>0</v>
      </c>
      <c r="H26" s="78">
        <v>249692</v>
      </c>
    </row>
    <row r="27" spans="1:8" x14ac:dyDescent="0.25">
      <c r="A27" s="259" t="s">
        <v>267</v>
      </c>
      <c r="B27" s="260"/>
      <c r="C27" s="77">
        <f>SUM(C28:C36)</f>
        <v>4818410</v>
      </c>
      <c r="D27" s="77">
        <f t="shared" ref="D27:H27" si="3">SUM(D28:D36)</f>
        <v>0</v>
      </c>
      <c r="E27" s="77">
        <f t="shared" si="3"/>
        <v>4818410</v>
      </c>
      <c r="F27" s="77">
        <f t="shared" si="3"/>
        <v>480699</v>
      </c>
      <c r="G27" s="77">
        <f t="shared" si="3"/>
        <v>480699</v>
      </c>
      <c r="H27" s="77">
        <f t="shared" si="3"/>
        <v>4337711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-7425</v>
      </c>
      <c r="E28" s="78">
        <v>4056525</v>
      </c>
      <c r="F28" s="78">
        <v>440679</v>
      </c>
      <c r="G28" s="78">
        <v>440679</v>
      </c>
      <c r="H28" s="78">
        <v>3615846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121814</v>
      </c>
      <c r="D31" s="78">
        <v>0</v>
      </c>
      <c r="E31" s="78">
        <v>121814</v>
      </c>
      <c r="F31" s="78">
        <v>20</v>
      </c>
      <c r="G31" s="78">
        <v>20</v>
      </c>
      <c r="H31" s="78">
        <v>121794</v>
      </c>
    </row>
    <row r="32" spans="1:8" ht="11.1" customHeight="1" x14ac:dyDescent="0.25">
      <c r="A32" s="45"/>
      <c r="B32" s="73" t="s">
        <v>272</v>
      </c>
      <c r="C32" s="78">
        <v>90000</v>
      </c>
      <c r="D32" s="78">
        <v>0</v>
      </c>
      <c r="E32" s="78">
        <v>90000</v>
      </c>
      <c r="F32" s="78">
        <v>0</v>
      </c>
      <c r="G32" s="78">
        <v>0</v>
      </c>
      <c r="H32" s="78">
        <v>90000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4950</v>
      </c>
      <c r="D34" s="78">
        <v>0</v>
      </c>
      <c r="E34" s="78">
        <v>4950</v>
      </c>
      <c r="F34" s="78">
        <v>0</v>
      </c>
      <c r="G34" s="78">
        <v>0</v>
      </c>
      <c r="H34" s="78">
        <v>4950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477696</v>
      </c>
      <c r="D36" s="78">
        <v>7425</v>
      </c>
      <c r="E36" s="78">
        <v>485121</v>
      </c>
      <c r="F36" s="78">
        <v>40000</v>
      </c>
      <c r="G36" s="78">
        <v>40000</v>
      </c>
      <c r="H36" s="78">
        <v>445121</v>
      </c>
    </row>
    <row r="37" spans="1:8" x14ac:dyDescent="0.25">
      <c r="A37" s="279" t="s">
        <v>277</v>
      </c>
      <c r="B37" s="280"/>
      <c r="C37" s="77">
        <f>SUM(C38:C46)</f>
        <v>8407065</v>
      </c>
      <c r="D37" s="77">
        <f t="shared" ref="D37:H37" si="4">SUM(D38:D46)</f>
        <v>0</v>
      </c>
      <c r="E37" s="77">
        <f t="shared" si="4"/>
        <v>8407065</v>
      </c>
      <c r="F37" s="77">
        <f t="shared" si="4"/>
        <v>1949952</v>
      </c>
      <c r="G37" s="77">
        <f t="shared" si="4"/>
        <v>1949952</v>
      </c>
      <c r="H37" s="77">
        <f t="shared" si="4"/>
        <v>6457113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0</v>
      </c>
      <c r="E38" s="78">
        <v>8407065</v>
      </c>
      <c r="F38" s="78">
        <v>1949952</v>
      </c>
      <c r="G38" s="78">
        <v>1949952</v>
      </c>
      <c r="H38" s="78">
        <v>6457113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9" t="s">
        <v>287</v>
      </c>
      <c r="B47" s="260"/>
      <c r="C47" s="77">
        <f>SUM(C48:C56)</f>
        <v>500000</v>
      </c>
      <c r="D47" s="77">
        <f t="shared" ref="D47:H47" si="5">SUM(D48:D56)</f>
        <v>0</v>
      </c>
      <c r="E47" s="77">
        <f t="shared" si="5"/>
        <v>500000</v>
      </c>
      <c r="F47" s="77">
        <f t="shared" si="5"/>
        <v>0</v>
      </c>
      <c r="G47" s="77">
        <f t="shared" si="5"/>
        <v>0</v>
      </c>
      <c r="H47" s="77">
        <f t="shared" si="5"/>
        <v>500000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500000</v>
      </c>
      <c r="D53" s="78">
        <v>0</v>
      </c>
      <c r="E53" s="78">
        <v>500000</v>
      </c>
      <c r="F53" s="78">
        <v>0</v>
      </c>
      <c r="G53" s="78">
        <v>0</v>
      </c>
      <c r="H53" s="78">
        <v>500000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9" t="s">
        <v>297</v>
      </c>
      <c r="B57" s="260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9" t="s">
        <v>301</v>
      </c>
      <c r="B61" s="260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9" t="s">
        <v>310</v>
      </c>
      <c r="B70" s="260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9" t="s">
        <v>314</v>
      </c>
      <c r="B74" s="260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81"/>
      <c r="B82" s="28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7"/>
      <c r="B84" s="278"/>
      <c r="C84" s="82"/>
      <c r="D84" s="82"/>
      <c r="E84" s="82"/>
      <c r="F84" s="82"/>
      <c r="G84" s="82"/>
      <c r="H84" s="82"/>
    </row>
    <row r="85" spans="1:8" x14ac:dyDescent="0.25">
      <c r="A85" s="259" t="s">
        <v>322</v>
      </c>
      <c r="B85" s="260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9" t="s">
        <v>249</v>
      </c>
      <c r="B86" s="260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9" t="s">
        <v>257</v>
      </c>
      <c r="B94" s="260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9" t="s">
        <v>267</v>
      </c>
      <c r="B104" s="260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9" t="s">
        <v>277</v>
      </c>
      <c r="B114" s="280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9" t="s">
        <v>287</v>
      </c>
      <c r="B124" s="280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9" t="s">
        <v>297</v>
      </c>
      <c r="B134" s="260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9" t="s">
        <v>301</v>
      </c>
      <c r="B138" s="260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9" t="s">
        <v>310</v>
      </c>
      <c r="B147" s="260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9" t="s">
        <v>314</v>
      </c>
      <c r="B151" s="260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9" t="s">
        <v>323</v>
      </c>
      <c r="B160" s="260"/>
      <c r="C160" s="77">
        <f>C8+C85</f>
        <v>31152184</v>
      </c>
      <c r="D160" s="77">
        <f t="shared" ref="D160:H160" si="20">D8+D85</f>
        <v>-37781</v>
      </c>
      <c r="E160" s="77">
        <f t="shared" si="20"/>
        <v>31114403</v>
      </c>
      <c r="F160" s="77">
        <f t="shared" si="20"/>
        <v>6130274</v>
      </c>
      <c r="G160" s="77">
        <f t="shared" si="20"/>
        <v>6130274</v>
      </c>
      <c r="H160" s="77">
        <f t="shared" si="20"/>
        <v>24984129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442</v>
      </c>
      <c r="B165" s="163"/>
      <c r="C165" s="163"/>
      <c r="D165" s="110"/>
      <c r="E165" s="163" t="s">
        <v>444</v>
      </c>
      <c r="F165" s="163"/>
      <c r="G165" s="163"/>
      <c r="H165" s="163"/>
    </row>
    <row r="166" spans="1:8" x14ac:dyDescent="0.25">
      <c r="A166" s="161" t="s">
        <v>443</v>
      </c>
      <c r="B166" s="161"/>
      <c r="C166" s="161"/>
      <c r="D166" s="110"/>
      <c r="E166" s="161" t="s">
        <v>445</v>
      </c>
      <c r="F166" s="161"/>
      <c r="G166" s="161"/>
      <c r="H166" s="161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20" zoomScaleNormal="120"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3" t="s">
        <v>430</v>
      </c>
      <c r="B1" s="284"/>
      <c r="C1" s="284"/>
      <c r="D1" s="284"/>
      <c r="E1" s="284"/>
      <c r="F1" s="284"/>
      <c r="G1" s="285"/>
    </row>
    <row r="2" spans="1:7" x14ac:dyDescent="0.25">
      <c r="A2" s="171" t="s">
        <v>242</v>
      </c>
      <c r="B2" s="286"/>
      <c r="C2" s="286"/>
      <c r="D2" s="286"/>
      <c r="E2" s="286"/>
      <c r="F2" s="286"/>
      <c r="G2" s="287"/>
    </row>
    <row r="3" spans="1:7" x14ac:dyDescent="0.25">
      <c r="A3" s="171" t="s">
        <v>324</v>
      </c>
      <c r="B3" s="286"/>
      <c r="C3" s="286"/>
      <c r="D3" s="286"/>
      <c r="E3" s="286"/>
      <c r="F3" s="286"/>
      <c r="G3" s="287"/>
    </row>
    <row r="4" spans="1:7" x14ac:dyDescent="0.25">
      <c r="A4" s="171" t="s">
        <v>449</v>
      </c>
      <c r="B4" s="286"/>
      <c r="C4" s="286"/>
      <c r="D4" s="286"/>
      <c r="E4" s="286"/>
      <c r="F4" s="286"/>
      <c r="G4" s="287"/>
    </row>
    <row r="5" spans="1:7" ht="15.75" thickBot="1" x14ac:dyDescent="0.3">
      <c r="A5" s="288" t="s">
        <v>1</v>
      </c>
      <c r="B5" s="289"/>
      <c r="C5" s="289"/>
      <c r="D5" s="289"/>
      <c r="E5" s="289"/>
      <c r="F5" s="289"/>
      <c r="G5" s="290"/>
    </row>
    <row r="6" spans="1:7" ht="15.75" thickBot="1" x14ac:dyDescent="0.3">
      <c r="A6" s="235" t="s">
        <v>2</v>
      </c>
      <c r="B6" s="209" t="s">
        <v>244</v>
      </c>
      <c r="C6" s="210"/>
      <c r="D6" s="210"/>
      <c r="E6" s="210"/>
      <c r="F6" s="211"/>
      <c r="G6" s="235" t="s">
        <v>245</v>
      </c>
    </row>
    <row r="7" spans="1:7" ht="17.25" thickBot="1" x14ac:dyDescent="0.3">
      <c r="A7" s="236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6"/>
    </row>
    <row r="8" spans="1:7" x14ac:dyDescent="0.25">
      <c r="A8" s="12" t="s">
        <v>325</v>
      </c>
      <c r="B8" s="291">
        <f>SUM(B10:B17)</f>
        <v>31152184</v>
      </c>
      <c r="C8" s="291">
        <f t="shared" ref="C8:G8" si="0">SUM(C10:C17)</f>
        <v>-37781</v>
      </c>
      <c r="D8" s="291">
        <f t="shared" si="0"/>
        <v>31114403</v>
      </c>
      <c r="E8" s="291">
        <f t="shared" si="0"/>
        <v>6130274</v>
      </c>
      <c r="F8" s="291">
        <f t="shared" si="0"/>
        <v>6130274</v>
      </c>
      <c r="G8" s="291">
        <f t="shared" si="0"/>
        <v>24984129</v>
      </c>
    </row>
    <row r="9" spans="1:7" x14ac:dyDescent="0.25">
      <c r="A9" s="12" t="s">
        <v>326</v>
      </c>
      <c r="B9" s="292"/>
      <c r="C9" s="292"/>
      <c r="D9" s="292"/>
      <c r="E9" s="292"/>
      <c r="F9" s="292"/>
      <c r="G9" s="292"/>
    </row>
    <row r="10" spans="1:7" x14ac:dyDescent="0.25">
      <c r="A10" s="17" t="s">
        <v>441</v>
      </c>
      <c r="B10" s="75">
        <v>31152184</v>
      </c>
      <c r="C10" s="75">
        <v>-37781</v>
      </c>
      <c r="D10" s="75">
        <v>31114403</v>
      </c>
      <c r="E10" s="75">
        <v>6130274</v>
      </c>
      <c r="F10" s="75">
        <v>6130274</v>
      </c>
      <c r="G10" s="75">
        <v>24984129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2">
        <f>SUM(B21:B28)</f>
        <v>0</v>
      </c>
      <c r="C19" s="292">
        <f t="shared" ref="C19:G19" si="1">SUM(C21:C28)</f>
        <v>0</v>
      </c>
      <c r="D19" s="292">
        <f t="shared" si="1"/>
        <v>0</v>
      </c>
      <c r="E19" s="292">
        <f t="shared" si="1"/>
        <v>0</v>
      </c>
      <c r="F19" s="292">
        <f t="shared" si="1"/>
        <v>0</v>
      </c>
      <c r="G19" s="292">
        <f t="shared" si="1"/>
        <v>0</v>
      </c>
    </row>
    <row r="20" spans="1:7" x14ac:dyDescent="0.25">
      <c r="A20" s="14" t="s">
        <v>328</v>
      </c>
      <c r="B20" s="292"/>
      <c r="C20" s="292"/>
      <c r="D20" s="292"/>
      <c r="E20" s="292"/>
      <c r="F20" s="292"/>
      <c r="G20" s="29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31152184</v>
      </c>
      <c r="C30" s="76">
        <f t="shared" ref="C30:G30" si="2">C8+C19</f>
        <v>-37781</v>
      </c>
      <c r="D30" s="76">
        <f t="shared" si="2"/>
        <v>31114403</v>
      </c>
      <c r="E30" s="76">
        <f t="shared" si="2"/>
        <v>6130274</v>
      </c>
      <c r="F30" s="76">
        <f t="shared" si="2"/>
        <v>6130274</v>
      </c>
      <c r="G30" s="76">
        <f t="shared" si="2"/>
        <v>24984129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442</v>
      </c>
      <c r="B35" s="161"/>
      <c r="C35" s="161"/>
      <c r="D35" s="163" t="s">
        <v>444</v>
      </c>
      <c r="E35" s="163"/>
      <c r="F35" s="163"/>
      <c r="G35" s="163"/>
    </row>
    <row r="36" spans="1:7" x14ac:dyDescent="0.25">
      <c r="A36" s="161" t="s">
        <v>443</v>
      </c>
      <c r="B36" s="161"/>
      <c r="C36" s="161"/>
      <c r="D36" s="161" t="s">
        <v>445</v>
      </c>
      <c r="E36" s="161"/>
      <c r="F36" s="161"/>
      <c r="G36" s="161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topLeftCell="A64" zoomScale="120" zoomScaleNormal="120" workbookViewId="0">
      <selection activeCell="E13" sqref="E1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4" t="s">
        <v>430</v>
      </c>
      <c r="B1" s="225"/>
      <c r="C1" s="225"/>
      <c r="D1" s="225"/>
      <c r="E1" s="225"/>
      <c r="F1" s="225"/>
      <c r="G1" s="225"/>
      <c r="H1" s="293"/>
    </row>
    <row r="2" spans="1:8" ht="12" customHeight="1" x14ac:dyDescent="0.25">
      <c r="A2" s="227" t="s">
        <v>242</v>
      </c>
      <c r="B2" s="241"/>
      <c r="C2" s="241"/>
      <c r="D2" s="241"/>
      <c r="E2" s="241"/>
      <c r="F2" s="241"/>
      <c r="G2" s="241"/>
      <c r="H2" s="294"/>
    </row>
    <row r="3" spans="1:8" ht="12" customHeight="1" x14ac:dyDescent="0.25">
      <c r="A3" s="227" t="s">
        <v>329</v>
      </c>
      <c r="B3" s="241"/>
      <c r="C3" s="241"/>
      <c r="D3" s="241"/>
      <c r="E3" s="241"/>
      <c r="F3" s="241"/>
      <c r="G3" s="241"/>
      <c r="H3" s="294"/>
    </row>
    <row r="4" spans="1:8" ht="12" customHeight="1" x14ac:dyDescent="0.25">
      <c r="A4" s="227" t="s">
        <v>451</v>
      </c>
      <c r="B4" s="241"/>
      <c r="C4" s="241"/>
      <c r="D4" s="241"/>
      <c r="E4" s="241"/>
      <c r="F4" s="241"/>
      <c r="G4" s="241"/>
      <c r="H4" s="294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5"/>
    </row>
    <row r="6" spans="1:8" ht="15.75" thickBot="1" x14ac:dyDescent="0.3">
      <c r="A6" s="224" t="s">
        <v>2</v>
      </c>
      <c r="B6" s="226"/>
      <c r="C6" s="209" t="s">
        <v>244</v>
      </c>
      <c r="D6" s="210"/>
      <c r="E6" s="210"/>
      <c r="F6" s="210"/>
      <c r="G6" s="211"/>
      <c r="H6" s="235" t="s">
        <v>245</v>
      </c>
    </row>
    <row r="7" spans="1:8" ht="17.25" thickBot="1" x14ac:dyDescent="0.3">
      <c r="A7" s="230"/>
      <c r="B7" s="232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6"/>
    </row>
    <row r="8" spans="1:8" ht="13.5" customHeight="1" x14ac:dyDescent="0.25">
      <c r="A8" s="216" t="s">
        <v>330</v>
      </c>
      <c r="B8" s="296"/>
      <c r="C8" s="76">
        <f>C9+C19+C28+C39</f>
        <v>31152184</v>
      </c>
      <c r="D8" s="76">
        <f t="shared" ref="D8:H8" si="0">D9+D19+D28+D39</f>
        <v>-37781</v>
      </c>
      <c r="E8" s="76">
        <f t="shared" si="0"/>
        <v>31114403</v>
      </c>
      <c r="F8" s="76">
        <f t="shared" si="0"/>
        <v>6130274</v>
      </c>
      <c r="G8" s="76">
        <f t="shared" si="0"/>
        <v>6130274</v>
      </c>
      <c r="H8" s="76">
        <f t="shared" si="0"/>
        <v>24984129</v>
      </c>
    </row>
    <row r="9" spans="1:8" ht="11.25" customHeight="1" x14ac:dyDescent="0.25">
      <c r="A9" s="218" t="s">
        <v>432</v>
      </c>
      <c r="B9" s="219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8" t="s">
        <v>433</v>
      </c>
      <c r="B19" s="219"/>
      <c r="C19" s="70">
        <f>SUM(C20:C26)</f>
        <v>31152184</v>
      </c>
      <c r="D19" s="70">
        <f t="shared" ref="D19:H19" si="2">SUM(D20:D26)</f>
        <v>-37781</v>
      </c>
      <c r="E19" s="70">
        <f t="shared" si="2"/>
        <v>31114403</v>
      </c>
      <c r="F19" s="70">
        <f t="shared" si="2"/>
        <v>6130274</v>
      </c>
      <c r="G19" s="70">
        <f t="shared" si="2"/>
        <v>6130274</v>
      </c>
      <c r="H19" s="70">
        <f t="shared" si="2"/>
        <v>24984129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31152184</v>
      </c>
      <c r="D23" s="68">
        <v>-37781</v>
      </c>
      <c r="E23" s="68">
        <v>31114403</v>
      </c>
      <c r="F23" s="68">
        <v>6130274</v>
      </c>
      <c r="G23" s="68">
        <v>6130274</v>
      </c>
      <c r="H23" s="68">
        <v>24984129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6" t="s">
        <v>434</v>
      </c>
      <c r="B28" s="217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6" t="s">
        <v>435</v>
      </c>
      <c r="B39" s="217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8" t="s">
        <v>359</v>
      </c>
      <c r="B45" s="219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8" t="s">
        <v>432</v>
      </c>
      <c r="B46" s="219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6" t="s">
        <v>433</v>
      </c>
      <c r="B56" s="217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6" t="s">
        <v>434</v>
      </c>
      <c r="B65" s="217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6" t="s">
        <v>435</v>
      </c>
      <c r="B76" s="217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8" t="s">
        <v>323</v>
      </c>
      <c r="B82" s="219"/>
      <c r="C82" s="70">
        <f>C8+C45</f>
        <v>31152184</v>
      </c>
      <c r="D82" s="70">
        <f t="shared" ref="D82:H82" si="10">D8+D45</f>
        <v>-37781</v>
      </c>
      <c r="E82" s="70">
        <f t="shared" si="10"/>
        <v>31114403</v>
      </c>
      <c r="F82" s="70">
        <f t="shared" si="10"/>
        <v>6130274</v>
      </c>
      <c r="G82" s="70">
        <f t="shared" si="10"/>
        <v>6130274</v>
      </c>
      <c r="H82" s="70">
        <f t="shared" si="10"/>
        <v>24984129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442</v>
      </c>
      <c r="B87" s="163"/>
      <c r="C87" s="110"/>
      <c r="D87" s="111"/>
      <c r="E87" s="163" t="s">
        <v>444</v>
      </c>
      <c r="F87" s="163"/>
      <c r="G87" s="163"/>
      <c r="H87" s="163"/>
    </row>
    <row r="88" spans="1:8" x14ac:dyDescent="0.25">
      <c r="A88" s="161" t="s">
        <v>443</v>
      </c>
      <c r="B88" s="161"/>
      <c r="C88" s="110"/>
      <c r="D88" s="111"/>
      <c r="E88" s="161" t="s">
        <v>445</v>
      </c>
      <c r="F88" s="161"/>
      <c r="G88" s="161"/>
      <c r="H88" s="161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topLeftCell="A16" zoomScale="120" zoomScaleNormal="120" workbookViewId="0">
      <selection activeCell="D24" sqref="D24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7" t="s">
        <v>430</v>
      </c>
      <c r="B1" s="298"/>
      <c r="C1" s="298"/>
      <c r="D1" s="298"/>
      <c r="E1" s="298"/>
      <c r="F1" s="298"/>
      <c r="G1" s="299"/>
    </row>
    <row r="2" spans="1:8" ht="11.1" customHeight="1" x14ac:dyDescent="0.25">
      <c r="A2" s="300" t="s">
        <v>242</v>
      </c>
      <c r="B2" s="301"/>
      <c r="C2" s="301"/>
      <c r="D2" s="301"/>
      <c r="E2" s="301"/>
      <c r="F2" s="301"/>
      <c r="G2" s="302"/>
    </row>
    <row r="3" spans="1:8" ht="11.1" customHeight="1" x14ac:dyDescent="0.25">
      <c r="A3" s="300" t="s">
        <v>360</v>
      </c>
      <c r="B3" s="301"/>
      <c r="C3" s="301"/>
      <c r="D3" s="301"/>
      <c r="E3" s="301"/>
      <c r="F3" s="301"/>
      <c r="G3" s="302"/>
    </row>
    <row r="4" spans="1:8" ht="11.1" customHeight="1" x14ac:dyDescent="0.25">
      <c r="A4" s="227" t="s">
        <v>449</v>
      </c>
      <c r="B4" s="301"/>
      <c r="C4" s="301"/>
      <c r="D4" s="301"/>
      <c r="E4" s="301"/>
      <c r="F4" s="301"/>
      <c r="G4" s="302"/>
    </row>
    <row r="5" spans="1:8" ht="11.1" customHeight="1" thickBot="1" x14ac:dyDescent="0.3">
      <c r="A5" s="303" t="s">
        <v>1</v>
      </c>
      <c r="B5" s="304"/>
      <c r="C5" s="304"/>
      <c r="D5" s="304"/>
      <c r="E5" s="304"/>
      <c r="F5" s="304"/>
      <c r="G5" s="305"/>
    </row>
    <row r="6" spans="1:8" ht="15.75" thickBot="1" x14ac:dyDescent="0.3">
      <c r="A6" s="306" t="s">
        <v>2</v>
      </c>
      <c r="B6" s="308" t="s">
        <v>244</v>
      </c>
      <c r="C6" s="309"/>
      <c r="D6" s="309"/>
      <c r="E6" s="309"/>
      <c r="F6" s="310"/>
      <c r="G6" s="311" t="s">
        <v>245</v>
      </c>
    </row>
    <row r="7" spans="1:8" ht="17.25" thickBot="1" x14ac:dyDescent="0.3">
      <c r="A7" s="30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12"/>
    </row>
    <row r="8" spans="1:8" x14ac:dyDescent="0.25">
      <c r="A8" s="144" t="s">
        <v>362</v>
      </c>
      <c r="B8" s="145">
        <f>B9+B10+B11+B14+B15+B18</f>
        <v>16174041</v>
      </c>
      <c r="C8" s="145">
        <f t="shared" ref="C8:G8" si="0">C9+C10+C11+C14+C15+C18</f>
        <v>-24089</v>
      </c>
      <c r="D8" s="145">
        <f t="shared" si="0"/>
        <v>16149952</v>
      </c>
      <c r="E8" s="145">
        <f t="shared" si="0"/>
        <v>3695451</v>
      </c>
      <c r="F8" s="145">
        <f t="shared" si="0"/>
        <v>3695451</v>
      </c>
      <c r="G8" s="145">
        <f t="shared" si="0"/>
        <v>12454501</v>
      </c>
    </row>
    <row r="9" spans="1:8" x14ac:dyDescent="0.25">
      <c r="A9" s="146" t="s">
        <v>363</v>
      </c>
      <c r="B9" s="147">
        <v>16174041</v>
      </c>
      <c r="C9" s="147">
        <v>-24089</v>
      </c>
      <c r="D9" s="147">
        <v>16149952</v>
      </c>
      <c r="E9" s="147">
        <v>3695451</v>
      </c>
      <c r="F9" s="147">
        <v>3695451</v>
      </c>
      <c r="G9" s="147">
        <v>12454501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16174041</v>
      </c>
      <c r="C31" s="145">
        <f t="shared" ref="C31:G31" si="6">C8+C20</f>
        <v>-24089</v>
      </c>
      <c r="D31" s="145">
        <f t="shared" si="6"/>
        <v>16149952</v>
      </c>
      <c r="E31" s="145">
        <f t="shared" si="6"/>
        <v>3695451</v>
      </c>
      <c r="F31" s="145">
        <f t="shared" si="6"/>
        <v>3695451</v>
      </c>
      <c r="G31" s="145">
        <f t="shared" si="6"/>
        <v>12454501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442</v>
      </c>
      <c r="B36" s="313"/>
      <c r="C36" s="154"/>
      <c r="D36" s="163" t="s">
        <v>444</v>
      </c>
      <c r="E36" s="313"/>
      <c r="F36" s="313"/>
      <c r="G36" s="313"/>
    </row>
    <row r="37" spans="1:7" x14ac:dyDescent="0.25">
      <c r="A37" s="161" t="s">
        <v>443</v>
      </c>
      <c r="B37" s="314"/>
      <c r="C37" s="154"/>
      <c r="D37" s="161" t="s">
        <v>445</v>
      </c>
      <c r="E37" s="314"/>
      <c r="F37" s="314"/>
      <c r="G37" s="314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2022-03-11T20:28:52Z</cp:lastPrinted>
  <dcterms:created xsi:type="dcterms:W3CDTF">2016-11-19T16:46:22Z</dcterms:created>
  <dcterms:modified xsi:type="dcterms:W3CDTF">2022-04-22T17:44:50Z</dcterms:modified>
</cp:coreProperties>
</file>