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CENTRO DE CONCILIACIÓN LABORAL\"/>
    </mc:Choice>
  </mc:AlternateContent>
  <xr:revisionPtr revIDLastSave="0" documentId="10_ncr:8100000_{C6DA54C2-A398-42ED-8F25-AAA34D09CB8E}" xr6:coauthVersionLast="32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6B'!$A$1:$G$31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E47" i="11"/>
  <c r="F27" i="11"/>
  <c r="F17" i="11"/>
  <c r="F9" i="11"/>
  <c r="E9" i="11" l="1"/>
  <c r="G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G27" i="11"/>
  <c r="G17" i="11"/>
  <c r="G9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F14" i="10"/>
  <c r="E57" i="9"/>
  <c r="D57" i="9"/>
  <c r="E52" i="9"/>
  <c r="D52" i="9"/>
  <c r="G19" i="3"/>
  <c r="E8" i="1"/>
  <c r="E46" i="1" s="1"/>
  <c r="F46" i="1"/>
  <c r="F18" i="1"/>
  <c r="E18" i="1"/>
  <c r="I41" i="10"/>
  <c r="I40" i="10"/>
  <c r="B8" i="14" l="1"/>
  <c r="F19" i="12" l="1"/>
  <c r="G28" i="12"/>
  <c r="G27" i="12"/>
  <c r="G26" i="12"/>
  <c r="G25" i="12"/>
  <c r="G24" i="12"/>
  <c r="G23" i="12"/>
  <c r="G22" i="12"/>
  <c r="G19" i="12" s="1"/>
  <c r="G21" i="12"/>
  <c r="E19" i="12"/>
  <c r="D19" i="12"/>
  <c r="G11" i="12"/>
  <c r="C19" i="12"/>
  <c r="B19" i="12"/>
  <c r="B8" i="12"/>
  <c r="G17" i="12" l="1"/>
  <c r="G16" i="12"/>
  <c r="G15" i="12"/>
  <c r="G14" i="12"/>
  <c r="G13" i="12"/>
  <c r="G12" i="12"/>
  <c r="G10" i="12"/>
  <c r="F8" i="12"/>
  <c r="E8" i="12"/>
  <c r="D8" i="12"/>
  <c r="B30" i="12"/>
  <c r="I14" i="10"/>
  <c r="C16" i="1"/>
  <c r="G8" i="12" l="1"/>
  <c r="C8" i="14" l="1"/>
  <c r="C8" i="12" l="1"/>
  <c r="F8" i="11"/>
  <c r="E51" i="11"/>
  <c r="H51" i="11" s="1"/>
  <c r="C27" i="11"/>
  <c r="C17" i="11"/>
  <c r="E48" i="11"/>
  <c r="H48" i="11" s="1"/>
  <c r="E39" i="11"/>
  <c r="E38" i="11"/>
  <c r="E40" i="11" l="1"/>
  <c r="E41" i="11"/>
  <c r="E42" i="11"/>
  <c r="E43" i="11"/>
  <c r="E44" i="11"/>
  <c r="E45" i="11"/>
  <c r="E46" i="11"/>
  <c r="E49" i="11"/>
  <c r="H49" i="11" s="1"/>
  <c r="E50" i="11"/>
  <c r="H50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C14" i="9"/>
  <c r="B8" i="1"/>
  <c r="E8" i="11" l="1"/>
  <c r="F37" i="11"/>
  <c r="C9" i="9"/>
  <c r="F67" i="1"/>
  <c r="F78" i="1" s="1"/>
  <c r="E67" i="1"/>
  <c r="C59" i="1"/>
  <c r="B59" i="1"/>
  <c r="F8" i="1"/>
  <c r="C8" i="1"/>
  <c r="G164" i="11" l="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78" i="1"/>
  <c r="E17" i="10" l="1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30" i="12"/>
  <c r="E30" i="12"/>
  <c r="F30" i="12"/>
  <c r="F74" i="11"/>
  <c r="D74" i="11"/>
  <c r="C74" i="11"/>
  <c r="E74" i="11" s="1"/>
  <c r="F70" i="11"/>
  <c r="D70" i="11"/>
  <c r="C70" i="11"/>
  <c r="E70" i="11" s="1"/>
  <c r="D61" i="11"/>
  <c r="C61" i="11"/>
  <c r="E61" i="11" s="1"/>
  <c r="C57" i="11"/>
  <c r="E57" i="11" s="1"/>
  <c r="C47" i="11"/>
  <c r="C37" i="11"/>
  <c r="E37" i="11" s="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B24" i="1"/>
  <c r="B16" i="1"/>
  <c r="C17" i="5" l="1"/>
  <c r="G10" i="14"/>
  <c r="D8" i="14"/>
  <c r="D31" i="14" s="1"/>
  <c r="C8" i="11"/>
  <c r="C164" i="11" s="1"/>
  <c r="G43" i="10"/>
  <c r="G73" i="10" s="1"/>
  <c r="E43" i="10"/>
  <c r="E73" i="10" s="1"/>
  <c r="I37" i="10"/>
  <c r="H47" i="11"/>
  <c r="H8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D164" i="11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2" i="9"/>
  <c r="C22" i="9"/>
  <c r="C23" i="9" s="1"/>
  <c r="C24" i="9" s="1"/>
  <c r="C33" i="9" s="1"/>
  <c r="C46" i="1"/>
  <c r="E23" i="9" l="1"/>
  <c r="E24" i="9" s="1"/>
  <c r="E33" i="9" s="1"/>
  <c r="I43" i="10"/>
  <c r="I73" i="10" s="1"/>
  <c r="E164" i="11"/>
  <c r="C61" i="1"/>
  <c r="E8" i="13"/>
  <c r="E82" i="13" s="1"/>
  <c r="B61" i="1"/>
  <c r="H8" i="13"/>
  <c r="H82" i="13" s="1"/>
  <c r="G30" i="12"/>
  <c r="D30" i="12"/>
  <c r="F164" i="11"/>
  <c r="H164" i="11" l="1"/>
</calcChain>
</file>

<file path=xl/sharedStrings.xml><?xml version="1.0" encoding="utf-8"?>
<sst xmlns="http://schemas.openxmlformats.org/spreadsheetml/2006/main" count="643" uniqueCount="439">
  <si>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</si>
  <si>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</si>
  <si>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</si>
  <si>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</si>
  <si>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</si>
  <si>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</si>
  <si>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</si>
  <si>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</si>
  <si>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</si>
  <si>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</si>
  <si>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</si>
  <si>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</si>
  <si>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</si>
  <si>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</si>
  <si>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</si>
  <si>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</si>
  <si>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</si>
  <si>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</si>
  <si>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</si>
  <si>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</si>
  <si>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</si>
  <si>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</si>
  <si>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</si>
  <si>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</si>
  <si>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</si>
  <si>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</si>
  <si>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</si>
  <si>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</si>
  <si>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</si>
  <si>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</si>
  <si>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</si>
  <si>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</si>
  <si>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</si>
  <si>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</si>
  <si>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</si>
  <si>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</si>
  <si>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</si>
  <si>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</si>
  <si>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</si>
  <si>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</si>
  <si>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</si>
  <si>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</si>
  <si>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</si>
  <si>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</si>
  <si>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</si>
  <si>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</si>
  <si>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</si>
  <si>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</si>
  <si>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</si>
  <si>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</si>
  <si>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</si>
  <si>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</si>
  <si>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</si>
  <si>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</si>
  <si>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</si>
  <si>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</si>
  <si>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</si>
  <si>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</si>
  <si>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</si>
  <si>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</si>
  <si>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</si>
  <si>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</si>
  <si>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</si>
  <si>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</si>
  <si>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</si>
  <si>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</si>
  <si>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</si>
  <si>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</si>
  <si>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</si>
  <si>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</si>
  <si>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</si>
  <si>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</si>
  <si>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</si>
  <si>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</si>
  <si>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</si>
  <si>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</si>
  <si>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</si>
  <si>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</si>
  <si>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</si>
  <si>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</si>
  <si>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</si>
  <si>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</si>
  <si>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</si>
  <si>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</si>
  <si>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</si>
  <si>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</si>
  <si>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</si>
  <si>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</si>
  <si>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</si>
  <si>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</si>
  <si>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</si>
  <si>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</si>
  <si>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</si>
  <si>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</si>
  <si>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</si>
  <si>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</si>
  <si>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</si>
  <si>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</si>
  <si>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</si>
  <si>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</si>
  <si>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</si>
  <si>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</si>
  <si>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</si>
  <si>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</si>
  <si>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</si>
  <si>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</si>
  <si>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</si>
  <si>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</si>
  <si>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</si>
  <si>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</si>
  <si>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</si>
  <si>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</si>
  <si>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</si>
  <si>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</si>
  <si>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</si>
  <si>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</si>
  <si>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</si>
  <si>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</si>
  <si>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</si>
  <si>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</si>
  <si>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</si>
  <si>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</si>
  <si>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</si>
  <si>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</si>
  <si>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</si>
  <si>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</si>
  <si>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</si>
  <si>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</si>
  <si>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</si>
  <si>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</si>
  <si>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</si>
  <si>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</si>
  <si>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</si>
  <si>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</si>
  <si>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</si>
  <si>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</si>
  <si>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</si>
  <si>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</si>
  <si>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</si>
  <si>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</si>
  <si>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</si>
  <si>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</si>
  <si>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</si>
  <si>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</si>
  <si>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</si>
  <si>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</si>
  <si>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</si>
  <si>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</si>
  <si>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</si>
  <si>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</si>
  <si>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</si>
  <si>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</si>
  <si>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</si>
  <si>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</si>
  <si>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</si>
  <si>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</si>
  <si>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</si>
  <si>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</si>
  <si>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</si>
  <si>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</si>
  <si>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</si>
  <si>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</si>
  <si>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</si>
  <si>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</si>
  <si>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</si>
  <si>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</si>
  <si>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</si>
  <si>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</si>
  <si>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</si>
  <si>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</si>
  <si>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</si>
  <si>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</si>
  <si>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</si>
  <si>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</si>
  <si>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</si>
  <si>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</si>
  <si>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</si>
  <si>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</si>
  <si>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</si>
  <si>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</si>
  <si>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</si>
  <si>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</si>
  <si>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</si>
  <si>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</si>
  <si>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</si>
  <si>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</si>
  <si>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</si>
  <si>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</si>
  <si>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</si>
  <si>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</si>
  <si>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</si>
  <si>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</si>
  <si>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</si>
  <si>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</si>
  <si>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</si>
  <si>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</si>
  <si>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</si>
  <si>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</si>
  <si>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</si>
  <si>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</si>
  <si>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</si>
  <si>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</si>
  <si>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</si>
  <si>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</si>
  <si>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</si>
  <si>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</si>
  <si>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</si>
  <si>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</si>
  <si>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</si>
  <si>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</si>
  <si>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</si>
  <si>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</si>
  <si>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</si>
  <si>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</si>
  <si>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</si>
  <si>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</si>
  <si>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</si>
  <si>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</si>
  <si>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</si>
  <si>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</si>
  <si>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</si>
  <si>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</si>
  <si>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</si>
  <si>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</si>
  <si>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</si>
  <si>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</si>
  <si>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</si>
  <si>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</si>
  <si>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</si>
  <si>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</si>
  <si>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</si>
  <si>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</si>
  <si>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</si>
  <si>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</si>
  <si>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</si>
  <si>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</si>
  <si>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</si>
  <si>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</si>
  <si>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</si>
  <si>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</si>
  <si>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</si>
  <si>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</si>
  <si>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</si>
  <si>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</si>
  <si>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</si>
  <si>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</si>
  <si>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</si>
  <si>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</si>
  <si>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</si>
  <si>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</si>
  <si>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</si>
  <si>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</si>
  <si>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</si>
  <si>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</si>
  <si>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</si>
  <si>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</si>
  <si>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</si>
  <si>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</si>
  <si>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</si>
  <si>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</si>
  <si>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</si>
  <si>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</si>
  <si>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</si>
  <si>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</si>
  <si>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</si>
  <si>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</si>
  <si>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</si>
  <si>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</si>
  <si>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</si>
  <si>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</si>
  <si>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</si>
  <si>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</si>
  <si>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</si>
  <si>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</si>
  <si>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</si>
  <si>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</si>
  <si>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</si>
  <si>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</si>
  <si>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</si>
  <si>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</si>
  <si>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</si>
  <si>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</si>
  <si>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</si>
  <si>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</si>
  <si>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</si>
  <si>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</si>
  <si>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</si>
  <si>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</si>
  <si>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</si>
  <si>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</si>
  <si>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</si>
  <si>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</si>
  <si>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</si>
  <si>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</si>
  <si>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</si>
  <si>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</si>
  <si>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</si>
  <si>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</si>
  <si>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</si>
  <si>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</si>
  <si>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</si>
  <si>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</si>
  <si>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</si>
  <si>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</si>
  <si>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</si>
  <si>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</si>
  <si>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</si>
  <si>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</si>
  <si>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</si>
  <si>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</si>
  <si>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</si>
  <si>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</si>
  <si>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</si>
  <si>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</si>
  <si>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</si>
  <si>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</si>
  <si>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</si>
  <si>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</si>
  <si>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</si>
  <si>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</si>
  <si>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</si>
  <si>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</si>
  <si>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</si>
  <si>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</si>
  <si>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</si>
  <si>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</si>
  <si>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</si>
  <si>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</si>
  <si>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</si>
  <si>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</si>
  <si>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</si>
  <si>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</si>
  <si>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</si>
  <si>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</si>
  <si>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</si>
  <si>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</si>
  <si>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</si>
  <si>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</si>
  <si>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</si>
  <si>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</si>
  <si>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</si>
  <si>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</si>
  <si>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</si>
  <si>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</si>
  <si>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</si>
  <si>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</si>
  <si>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</si>
  <si>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</si>
  <si>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</si>
  <si>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</si>
  <si>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</si>
  <si>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</si>
  <si>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</si>
  <si>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</si>
  <si>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</si>
  <si>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</si>
  <si>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</si>
  <si>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</si>
  <si>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</si>
  <si>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</si>
  <si>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</si>
  <si>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</si>
  <si>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</si>
  <si>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</si>
  <si>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</si>
  <si>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</si>
  <si>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</si>
  <si>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</si>
  <si>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</si>
  <si>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</si>
  <si>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</si>
  <si>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</si>
  <si>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</si>
  <si>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</si>
  <si>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</si>
  <si>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</si>
  <si>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</si>
  <si>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</si>
  <si>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</si>
  <si>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</si>
  <si>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</si>
  <si>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</si>
  <si>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</si>
  <si>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</si>
  <si>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</si>
  <si>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</si>
  <si>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</si>
  <si>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</si>
  <si>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</si>
  <si>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</si>
  <si>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</si>
  <si>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</si>
  <si>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</si>
  <si>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</si>
  <si>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</si>
  <si>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</si>
  <si>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</si>
  <si>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</si>
  <si>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</si>
  <si>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</si>
  <si>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</si>
  <si>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</si>
  <si>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</si>
  <si>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</si>
  <si>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</si>
  <si>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</si>
  <si>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</si>
  <si>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</si>
  <si>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</si>
  <si>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</si>
  <si>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</si>
  <si>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</si>
  <si>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</si>
  <si>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</si>
  <si>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</si>
  <si>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</si>
  <si>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</si>
  <si>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</si>
  <si>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</si>
  <si>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</si>
  <si>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</si>
  <si>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</si>
  <si>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</si>
  <si>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2022 (d)</t>
  </si>
  <si>
    <t>31 de diciembre de 2021 (e)</t>
  </si>
  <si>
    <t>31 de diciembre de 2021 €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</si>
  <si>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</si>
  <si>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</si>
  <si>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</si>
  <si>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</si>
  <si>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</si>
  <si>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</si>
  <si>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</si>
  <si>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</si>
  <si>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</si>
  <si>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del 1 de Enero al 30 de Septiembre de  2022</t>
  </si>
  <si>
    <t>Del 1 de Enero al 30 de Septiembre de 2022</t>
  </si>
  <si>
    <t>Del 01 de Enero al 30 de Septiembre de 2022</t>
  </si>
  <si>
    <t>Al 31 de Diciembre de 2021 y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</si>
</sst>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8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/>
    <xf numFmtId="0" fontId="14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165" fontId="8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169" fontId="16" fillId="0" borderId="7" xfId="0" applyNumberFormat="1" applyFont="1" applyBorder="1" applyAlignment="1">
      <alignment horizontal="right" vertical="center" wrapText="1"/>
    </xf>
    <xf numFmtId="169" fontId="16" fillId="0" borderId="7" xfId="0" applyNumberFormat="1" applyFont="1" applyBorder="1" applyAlignment="1">
      <alignment horizontal="right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165" fontId="6" fillId="0" borderId="7" xfId="1" applyNumberFormat="1" applyFont="1" applyFill="1" applyBorder="1" applyAlignment="1">
      <alignment horizontal="center" vertical="center"/>
    </xf>
    <xf numFmtId="0" fontId="15" fillId="0" borderId="0" xfId="0" applyFont="1"/>
    <xf numFmtId="169" fontId="16" fillId="0" borderId="5" xfId="0" applyNumberFormat="1" applyFont="1" applyBorder="1" applyAlignment="1">
      <alignment horizontal="right" vertical="center"/>
    </xf>
    <xf numFmtId="169" fontId="16" fillId="0" borderId="7" xfId="0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84"/>
  <sheetViews>
    <sheetView zoomScale="110" zoomScaleNormal="110" workbookViewId="0">
      <pane xSplit="1" ySplit="5" topLeftCell="B9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40" t="s">
        <v>418</v>
      </c>
      <c r="B1" s="141"/>
      <c r="C1" s="141"/>
      <c r="D1" s="141"/>
      <c r="E1" s="141"/>
      <c r="F1" s="142"/>
    </row>
    <row r="2" spans="1:6" x14ac:dyDescent="0.25">
      <c r="A2" s="143" t="s">
        <v>0</v>
      </c>
      <c r="B2" s="144"/>
      <c r="C2" s="144"/>
      <c r="D2" s="144"/>
      <c r="E2" s="144"/>
      <c r="F2" s="145"/>
    </row>
    <row r="3" spans="1:6" x14ac:dyDescent="0.25">
      <c r="A3" s="143" t="s">
        <v>438</v>
      </c>
      <c r="B3" s="144"/>
      <c r="C3" s="144"/>
      <c r="D3" s="144"/>
      <c r="E3" s="144"/>
      <c r="F3" s="145"/>
    </row>
    <row r="4" spans="1:6" ht="15.75" thickBot="1" x14ac:dyDescent="0.3">
      <c r="A4" s="146" t="s">
        <v>1</v>
      </c>
      <c r="B4" s="147"/>
      <c r="C4" s="147"/>
      <c r="D4" s="147"/>
      <c r="E4" s="147"/>
      <c r="F4" s="148"/>
    </row>
    <row r="5" spans="1:6" ht="27.75" thickBot="1" x14ac:dyDescent="0.3">
      <c r="A5" s="17" t="s">
        <v>2</v>
      </c>
      <c r="B5" s="18" t="s">
        <v>423</v>
      </c>
      <c r="C5" s="18" t="s">
        <v>424</v>
      </c>
      <c r="D5" s="19" t="s">
        <v>2</v>
      </c>
      <c r="E5" s="18" t="s">
        <v>423</v>
      </c>
      <c r="F5" s="18" t="s">
        <v>425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1579195.52</v>
      </c>
      <c r="C8" s="63">
        <f>SUM(C9:C15)</f>
        <v>79925</v>
      </c>
      <c r="D8" s="7" t="s">
        <v>8</v>
      </c>
      <c r="E8" s="63">
        <f>SUM(E9:E17)</f>
        <v>76614.399999999994</v>
      </c>
      <c r="F8" s="63">
        <f>SUM(F9:F17)</f>
        <v>78517.649999999994</v>
      </c>
    </row>
    <row r="9" spans="1:6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6" x14ac:dyDescent="0.25">
      <c r="A10" s="8" t="s">
        <v>11</v>
      </c>
      <c r="B10" s="133">
        <v>1579195.52</v>
      </c>
      <c r="C10" s="63">
        <v>79925</v>
      </c>
      <c r="D10" s="7" t="s">
        <v>12</v>
      </c>
      <c r="E10" s="63">
        <v>4557.5600000000004</v>
      </c>
      <c r="F10" s="63">
        <v>0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72056.84</v>
      </c>
      <c r="F15" s="63">
        <v>78517.649999999994</v>
      </c>
    </row>
    <row r="16" spans="1:6" ht="18" x14ac:dyDescent="0.25">
      <c r="A16" s="20" t="s">
        <v>23</v>
      </c>
      <c r="B16" s="63">
        <f>SUM(B17:B23)</f>
        <v>15559.67</v>
      </c>
      <c r="C16" s="63">
        <f>SUM(C17:C23)</f>
        <v>38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8638.7099999999991</v>
      </c>
      <c r="F18" s="63">
        <f>SUM(F19:F21)</f>
        <v>27.99</v>
      </c>
    </row>
    <row r="19" spans="1:6" x14ac:dyDescent="0.25">
      <c r="A19" s="8" t="s">
        <v>29</v>
      </c>
      <c r="B19" s="134">
        <v>15559.67</v>
      </c>
      <c r="C19" s="63">
        <v>38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8638.7099999999991</v>
      </c>
      <c r="F21" s="63">
        <v>27.99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1594755.19</v>
      </c>
      <c r="C46" s="63">
        <f>C8+C16+C24+C30+C36+C37+C40</f>
        <v>79963</v>
      </c>
      <c r="D46" s="14" t="s">
        <v>82</v>
      </c>
      <c r="E46" s="63">
        <f>E8+E18+E22+E25+E26+E30+E37+E41</f>
        <v>85253.109999999986</v>
      </c>
      <c r="F46" s="63">
        <f>F8+F18+F22+F25+F26+F30+F37+F41</f>
        <v>78545.64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2681788</v>
      </c>
      <c r="C52" s="63">
        <v>501749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-278924</v>
      </c>
      <c r="C54" s="63">
        <v>-16827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85253.109999999986</v>
      </c>
      <c r="F58" s="63">
        <f>+F46+F56</f>
        <v>78545.64</v>
      </c>
    </row>
    <row r="59" spans="1:6" ht="18" x14ac:dyDescent="0.25">
      <c r="A59" s="16" t="s">
        <v>102</v>
      </c>
      <c r="B59" s="63">
        <f>+B49+B50+B51+B52+B53+B54+B55+B56+B57</f>
        <v>2402864</v>
      </c>
      <c r="C59" s="63">
        <f>+C49+C50+C51+C52+C53+C54+C55+C56+C57</f>
        <v>484922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3997619.19</v>
      </c>
      <c r="C61" s="63">
        <f>+C46+C59</f>
        <v>564885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3912366.0100000002</v>
      </c>
      <c r="F67" s="63">
        <f>+F68+F69</f>
        <v>486339.55</v>
      </c>
    </row>
    <row r="68" spans="1:6" x14ac:dyDescent="0.25">
      <c r="A68" s="8"/>
      <c r="B68" s="7"/>
      <c r="C68" s="7"/>
      <c r="D68" s="7" t="s">
        <v>110</v>
      </c>
      <c r="E68" s="63">
        <v>3427444.66</v>
      </c>
      <c r="F68" s="63">
        <v>486339.55</v>
      </c>
    </row>
    <row r="69" spans="1:6" x14ac:dyDescent="0.25">
      <c r="A69" s="8"/>
      <c r="B69" s="7"/>
      <c r="C69" s="7"/>
      <c r="D69" s="7" t="s">
        <v>111</v>
      </c>
      <c r="E69" s="63">
        <v>484921.35</v>
      </c>
      <c r="F69" s="63">
        <v>0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3912366.0100000002</v>
      </c>
      <c r="F78" s="63">
        <f>+F62+F67+F74</f>
        <v>486339.55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3997619.12</v>
      </c>
      <c r="F80" s="63">
        <f>+F78+F58</f>
        <v>564885.18999999994</v>
      </c>
    </row>
    <row r="81" spans="1:6" x14ac:dyDescent="0.25">
      <c r="A81" s="8"/>
      <c r="B81" s="7"/>
      <c r="C81" s="7"/>
      <c r="D81" s="7"/>
      <c r="E81" s="7"/>
      <c r="F81" s="7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30"/>
  <sheetViews>
    <sheetView zoomScale="110" zoomScaleNormal="110" workbookViewId="0">
      <selection activeCell="A31" sqref="A31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9" t="s">
        <v>418</v>
      </c>
      <c r="B1" s="160"/>
      <c r="C1" s="160"/>
      <c r="D1" s="160"/>
      <c r="E1" s="160"/>
      <c r="F1" s="160"/>
      <c r="G1" s="160"/>
      <c r="H1" s="160"/>
      <c r="I1" s="161"/>
    </row>
    <row r="2" spans="1:9" ht="15.75" thickBot="1" x14ac:dyDescent="0.3">
      <c r="A2" s="162" t="s">
        <v>120</v>
      </c>
      <c r="B2" s="163"/>
      <c r="C2" s="163"/>
      <c r="D2" s="163"/>
      <c r="E2" s="163"/>
      <c r="F2" s="163"/>
      <c r="G2" s="163"/>
      <c r="H2" s="163"/>
      <c r="I2" s="164"/>
    </row>
    <row r="3" spans="1:9" ht="15.75" thickBot="1" x14ac:dyDescent="0.3">
      <c r="A3" s="162" t="s">
        <v>438</v>
      </c>
      <c r="B3" s="163"/>
      <c r="C3" s="163"/>
      <c r="D3" s="163"/>
      <c r="E3" s="163"/>
      <c r="F3" s="163"/>
      <c r="G3" s="163"/>
      <c r="H3" s="163"/>
      <c r="I3" s="164"/>
    </row>
    <row r="4" spans="1:9" ht="15.75" thickBot="1" x14ac:dyDescent="0.3">
      <c r="A4" s="162" t="s">
        <v>1</v>
      </c>
      <c r="B4" s="163"/>
      <c r="C4" s="163"/>
      <c r="D4" s="163"/>
      <c r="E4" s="163"/>
      <c r="F4" s="163"/>
      <c r="G4" s="163"/>
      <c r="H4" s="163"/>
      <c r="I4" s="164"/>
    </row>
    <row r="5" spans="1:9" ht="24" customHeight="1" x14ac:dyDescent="0.25">
      <c r="A5" s="165" t="s">
        <v>121</v>
      </c>
      <c r="B5" s="166"/>
      <c r="C5" s="110" t="s">
        <v>122</v>
      </c>
      <c r="D5" s="167" t="s">
        <v>123</v>
      </c>
      <c r="E5" s="167" t="s">
        <v>124</v>
      </c>
      <c r="F5" s="167" t="s">
        <v>125</v>
      </c>
      <c r="G5" s="110" t="s">
        <v>126</v>
      </c>
      <c r="H5" s="167" t="s">
        <v>128</v>
      </c>
      <c r="I5" s="167" t="s">
        <v>129</v>
      </c>
    </row>
    <row r="6" spans="1:9" ht="36.75" customHeight="1" thickBot="1" x14ac:dyDescent="0.3">
      <c r="A6" s="146"/>
      <c r="B6" s="148"/>
      <c r="C6" s="103" t="s">
        <v>426</v>
      </c>
      <c r="D6" s="168"/>
      <c r="E6" s="168"/>
      <c r="F6" s="168"/>
      <c r="G6" s="103" t="s">
        <v>127</v>
      </c>
      <c r="H6" s="168"/>
      <c r="I6" s="168"/>
    </row>
    <row r="7" spans="1:9" x14ac:dyDescent="0.25">
      <c r="A7" s="157"/>
      <c r="B7" s="158"/>
      <c r="C7" s="1"/>
      <c r="D7" s="1"/>
      <c r="E7" s="1"/>
      <c r="F7" s="1"/>
      <c r="G7" s="1"/>
      <c r="H7" s="1"/>
      <c r="I7" s="1"/>
    </row>
    <row r="8" spans="1:9" x14ac:dyDescent="0.25">
      <c r="A8" s="149" t="s">
        <v>130</v>
      </c>
      <c r="B8" s="150"/>
      <c r="C8" s="100">
        <f>C9+C13</f>
        <v>0</v>
      </c>
      <c r="D8" s="100">
        <f t="shared" ref="D8:H8" si="0">D9+D13</f>
        <v>0</v>
      </c>
      <c r="E8" s="100">
        <f t="shared" si="0"/>
        <v>0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>I13+I9</f>
        <v>0</v>
      </c>
    </row>
    <row r="9" spans="1:9" x14ac:dyDescent="0.25">
      <c r="A9" s="149" t="s">
        <v>131</v>
      </c>
      <c r="B9" s="150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49" t="s">
        <v>135</v>
      </c>
      <c r="B13" s="150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49" t="s">
        <v>139</v>
      </c>
      <c r="B17" s="150"/>
      <c r="C17" s="63">
        <v>78545.64</v>
      </c>
      <c r="D17" s="101">
        <v>0</v>
      </c>
      <c r="E17" s="101">
        <v>0</v>
      </c>
      <c r="F17" s="101">
        <v>0</v>
      </c>
      <c r="G17" s="101">
        <v>85253.11</v>
      </c>
      <c r="H17" s="101">
        <v>0</v>
      </c>
      <c r="I17" s="101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49" t="s">
        <v>140</v>
      </c>
      <c r="B19" s="150"/>
      <c r="C19" s="100">
        <f>C8+C17</f>
        <v>78545.64</v>
      </c>
      <c r="D19" s="100">
        <f t="shared" ref="D19:H19" si="1">D8+D17</f>
        <v>0</v>
      </c>
      <c r="E19" s="100">
        <f t="shared" si="1"/>
        <v>0</v>
      </c>
      <c r="F19" s="100">
        <f t="shared" si="1"/>
        <v>0</v>
      </c>
      <c r="G19" s="100">
        <f t="shared" si="1"/>
        <v>85253.11</v>
      </c>
      <c r="H19" s="100">
        <f t="shared" si="1"/>
        <v>0</v>
      </c>
      <c r="I19" s="100">
        <f>I8+I17</f>
        <v>0</v>
      </c>
    </row>
    <row r="20" spans="1:11" x14ac:dyDescent="0.25">
      <c r="A20" s="149"/>
      <c r="B20" s="150"/>
      <c r="C20" s="100"/>
      <c r="D20" s="100"/>
      <c r="E20" s="100"/>
      <c r="F20" s="100"/>
      <c r="G20" s="100"/>
      <c r="H20" s="100"/>
      <c r="I20" s="100"/>
    </row>
    <row r="21" spans="1:11" ht="16.5" customHeight="1" x14ac:dyDescent="0.25">
      <c r="A21" s="149" t="s">
        <v>415</v>
      </c>
      <c r="B21" s="150"/>
      <c r="C21" s="100">
        <f>C22+C23+C24</f>
        <v>0</v>
      </c>
      <c r="D21" s="100">
        <f t="shared" ref="D21:G21" si="2">D22+D23+D24</f>
        <v>0</v>
      </c>
      <c r="E21" s="100">
        <f t="shared" si="2"/>
        <v>0</v>
      </c>
      <c r="F21" s="100">
        <f t="shared" si="2"/>
        <v>0</v>
      </c>
      <c r="G21" s="100">
        <f t="shared" si="2"/>
        <v>0</v>
      </c>
      <c r="H21" s="100">
        <f>H22+H23+H24</f>
        <v>0</v>
      </c>
      <c r="I21" s="100">
        <f>I22+I23+I24</f>
        <v>0</v>
      </c>
    </row>
    <row r="22" spans="1:11" x14ac:dyDescent="0.25">
      <c r="A22" s="151" t="s">
        <v>141</v>
      </c>
      <c r="B22" s="152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51" t="s">
        <v>142</v>
      </c>
      <c r="B23" s="152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51" t="s">
        <v>143</v>
      </c>
      <c r="B24" s="152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55"/>
      <c r="B25" s="156"/>
      <c r="C25" s="99"/>
      <c r="D25" s="99"/>
      <c r="E25" s="99"/>
      <c r="F25" s="99"/>
      <c r="G25" s="99"/>
      <c r="H25" s="99"/>
      <c r="I25" s="99"/>
    </row>
    <row r="26" spans="1:11" ht="16.5" customHeight="1" x14ac:dyDescent="0.25">
      <c r="A26" s="149" t="s">
        <v>144</v>
      </c>
      <c r="B26" s="150"/>
      <c r="C26" s="100">
        <f>C27+C28+C29</f>
        <v>0</v>
      </c>
      <c r="D26" s="100">
        <f t="shared" ref="D26" si="3">D27+D28+D29</f>
        <v>0</v>
      </c>
      <c r="E26" s="100">
        <f t="shared" ref="E26" si="4">E27+E28+E29</f>
        <v>0</v>
      </c>
      <c r="F26" s="100">
        <f t="shared" ref="F26" si="5">F27+F28+F29</f>
        <v>0</v>
      </c>
      <c r="G26" s="100">
        <f t="shared" ref="G26" si="6">G27+G28+G29</f>
        <v>0</v>
      </c>
      <c r="H26" s="100">
        <f>H27+H28+H29</f>
        <v>0</v>
      </c>
      <c r="I26" s="100">
        <f>I27+I28+I29</f>
        <v>0</v>
      </c>
    </row>
    <row r="27" spans="1:11" x14ac:dyDescent="0.25">
      <c r="A27" s="151" t="s">
        <v>145</v>
      </c>
      <c r="B27" s="152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51" t="s">
        <v>146</v>
      </c>
      <c r="B28" s="152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51" t="s">
        <v>147</v>
      </c>
      <c r="B29" s="152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53"/>
      <c r="B30" s="154"/>
      <c r="C30" s="102"/>
      <c r="D30" s="102"/>
      <c r="E30" s="102"/>
      <c r="F30" s="102"/>
      <c r="G30" s="102"/>
      <c r="H30" s="102"/>
      <c r="I30" s="102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31" sqref="A31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9" t="s">
        <v>418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5.75" thickBot="1" x14ac:dyDescent="0.3">
      <c r="A2" s="162" t="s">
        <v>148</v>
      </c>
      <c r="B2" s="163"/>
      <c r="C2" s="163"/>
      <c r="D2" s="163"/>
      <c r="E2" s="163"/>
      <c r="F2" s="163"/>
      <c r="G2" s="163"/>
      <c r="H2" s="163"/>
      <c r="I2" s="163"/>
      <c r="J2" s="163"/>
      <c r="K2" s="164"/>
    </row>
    <row r="3" spans="1:11" ht="15.75" thickBot="1" x14ac:dyDescent="0.3">
      <c r="A3" s="162" t="s">
        <v>435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1" ht="15.75" thickBot="1" x14ac:dyDescent="0.3">
      <c r="A4" s="162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4"/>
    </row>
    <row r="5" spans="1:11" ht="81.75" thickBot="1" x14ac:dyDescent="0.3">
      <c r="A5" s="109" t="s">
        <v>149</v>
      </c>
      <c r="B5" s="103" t="s">
        <v>150</v>
      </c>
      <c r="C5" s="103" t="s">
        <v>151</v>
      </c>
      <c r="D5" s="103" t="s">
        <v>152</v>
      </c>
      <c r="E5" s="103" t="s">
        <v>153</v>
      </c>
      <c r="F5" s="103" t="s">
        <v>154</v>
      </c>
      <c r="G5" s="103" t="s">
        <v>155</v>
      </c>
      <c r="H5" s="103" t="s">
        <v>156</v>
      </c>
      <c r="I5" s="103" t="s">
        <v>420</v>
      </c>
      <c r="J5" s="103" t="s">
        <v>421</v>
      </c>
      <c r="K5" s="103" t="s">
        <v>422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workbookViewId="0">
      <selection activeCell="A31" sqref="A31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71" t="s">
        <v>418</v>
      </c>
      <c r="B1" s="172"/>
      <c r="C1" s="172"/>
      <c r="D1" s="172"/>
      <c r="E1" s="172"/>
    </row>
    <row r="2" spans="1:5" x14ac:dyDescent="0.25">
      <c r="A2" s="171" t="s">
        <v>166</v>
      </c>
      <c r="B2" s="172"/>
      <c r="C2" s="172"/>
      <c r="D2" s="172"/>
      <c r="E2" s="172"/>
    </row>
    <row r="3" spans="1:5" x14ac:dyDescent="0.25">
      <c r="A3" s="171" t="s">
        <v>436</v>
      </c>
      <c r="B3" s="172"/>
      <c r="C3" s="172"/>
      <c r="D3" s="172"/>
      <c r="E3" s="172"/>
    </row>
    <row r="4" spans="1:5" x14ac:dyDescent="0.25">
      <c r="A4" s="171" t="s">
        <v>1</v>
      </c>
      <c r="B4" s="172"/>
      <c r="C4" s="172"/>
      <c r="D4" s="172"/>
      <c r="E4" s="172"/>
    </row>
    <row r="5" spans="1:5" ht="15.75" thickBot="1" x14ac:dyDescent="0.3"/>
    <row r="6" spans="1:5" x14ac:dyDescent="0.25">
      <c r="A6" s="175" t="s">
        <v>2</v>
      </c>
      <c r="B6" s="176"/>
      <c r="C6" s="106" t="s">
        <v>167</v>
      </c>
      <c r="D6" s="167" t="s">
        <v>169</v>
      </c>
      <c r="E6" s="106" t="s">
        <v>170</v>
      </c>
    </row>
    <row r="7" spans="1:5" ht="15.75" thickBot="1" x14ac:dyDescent="0.3">
      <c r="A7" s="177"/>
      <c r="B7" s="178"/>
      <c r="C7" s="103" t="s">
        <v>168</v>
      </c>
      <c r="D7" s="168"/>
      <c r="E7" s="103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2">
        <f>SUM(C10:C12)</f>
        <v>15643015</v>
      </c>
      <c r="D9" s="92">
        <f t="shared" ref="D9:E9" si="0">SUM(D10:D12)</f>
        <v>11545473.26</v>
      </c>
      <c r="E9" s="92">
        <f t="shared" si="0"/>
        <v>11545473.26</v>
      </c>
    </row>
    <row r="10" spans="1:5" x14ac:dyDescent="0.25">
      <c r="A10" s="24"/>
      <c r="B10" s="27" t="s">
        <v>173</v>
      </c>
      <c r="C10" s="92">
        <v>15643015</v>
      </c>
      <c r="D10" s="92">
        <v>11545473.26</v>
      </c>
      <c r="E10" s="92">
        <v>11545473.26</v>
      </c>
    </row>
    <row r="11" spans="1:5" x14ac:dyDescent="0.25">
      <c r="A11" s="24"/>
      <c r="B11" s="27" t="s">
        <v>174</v>
      </c>
      <c r="C11" s="92">
        <v>0</v>
      </c>
      <c r="D11" s="92">
        <v>0</v>
      </c>
      <c r="E11" s="92">
        <v>0</v>
      </c>
    </row>
    <row r="12" spans="1:5" x14ac:dyDescent="0.25">
      <c r="A12" s="24"/>
      <c r="B12" s="27" t="s">
        <v>175</v>
      </c>
      <c r="C12" s="92">
        <v>0</v>
      </c>
      <c r="D12" s="92">
        <v>0</v>
      </c>
      <c r="E12" s="92">
        <v>0</v>
      </c>
    </row>
    <row r="13" spans="1:5" x14ac:dyDescent="0.25">
      <c r="A13" s="24"/>
      <c r="B13" s="25"/>
      <c r="C13" s="92"/>
      <c r="D13" s="92"/>
      <c r="E13" s="92"/>
    </row>
    <row r="14" spans="1:5" x14ac:dyDescent="0.25">
      <c r="A14" s="28"/>
      <c r="B14" s="26" t="s">
        <v>416</v>
      </c>
      <c r="C14" s="92">
        <f>C15+C16</f>
        <v>15643015</v>
      </c>
      <c r="D14" s="92">
        <f t="shared" ref="D14:E14" si="1">D15+D16</f>
        <v>10035970.699999999</v>
      </c>
      <c r="E14" s="92">
        <f t="shared" si="1"/>
        <v>10015243.140000001</v>
      </c>
    </row>
    <row r="15" spans="1:5" x14ac:dyDescent="0.25">
      <c r="A15" s="24"/>
      <c r="B15" s="27" t="s">
        <v>176</v>
      </c>
      <c r="C15" s="92">
        <v>15643015</v>
      </c>
      <c r="D15" s="92">
        <v>10035970.699999999</v>
      </c>
      <c r="E15" s="92">
        <v>10015243.140000001</v>
      </c>
    </row>
    <row r="16" spans="1:5" x14ac:dyDescent="0.25">
      <c r="A16" s="24"/>
      <c r="B16" s="27" t="s">
        <v>177</v>
      </c>
      <c r="C16" s="92">
        <v>0</v>
      </c>
      <c r="D16" s="92">
        <v>0</v>
      </c>
      <c r="E16" s="92">
        <v>0</v>
      </c>
    </row>
    <row r="17" spans="1:7" x14ac:dyDescent="0.25">
      <c r="A17" s="24"/>
      <c r="B17" s="25"/>
      <c r="C17" s="92"/>
      <c r="D17" s="92"/>
      <c r="E17" s="92"/>
    </row>
    <row r="18" spans="1:7" x14ac:dyDescent="0.25">
      <c r="A18" s="24"/>
      <c r="B18" s="26" t="s">
        <v>178</v>
      </c>
      <c r="C18" s="92">
        <f>C19+C20</f>
        <v>0</v>
      </c>
      <c r="D18" s="92">
        <f t="shared" ref="D18:E18" si="2">D19+D20</f>
        <v>0</v>
      </c>
      <c r="E18" s="92">
        <f t="shared" si="2"/>
        <v>0</v>
      </c>
    </row>
    <row r="19" spans="1:7" x14ac:dyDescent="0.25">
      <c r="A19" s="24"/>
      <c r="B19" s="27" t="s">
        <v>179</v>
      </c>
      <c r="C19" s="92">
        <v>0</v>
      </c>
      <c r="D19" s="92">
        <v>0</v>
      </c>
      <c r="E19" s="92">
        <v>0</v>
      </c>
    </row>
    <row r="20" spans="1:7" x14ac:dyDescent="0.25">
      <c r="A20" s="24"/>
      <c r="B20" s="27" t="s">
        <v>180</v>
      </c>
      <c r="C20" s="92">
        <v>0</v>
      </c>
      <c r="D20" s="92">
        <v>0</v>
      </c>
      <c r="E20" s="92">
        <v>0</v>
      </c>
    </row>
    <row r="21" spans="1:7" x14ac:dyDescent="0.25">
      <c r="A21" s="24"/>
      <c r="B21" s="25"/>
      <c r="C21" s="92"/>
      <c r="D21" s="92"/>
      <c r="E21" s="92"/>
      <c r="G21" s="105"/>
    </row>
    <row r="22" spans="1:7" x14ac:dyDescent="0.25">
      <c r="A22" s="24"/>
      <c r="B22" s="26" t="s">
        <v>181</v>
      </c>
      <c r="C22" s="92">
        <f>C9-C14+C18</f>
        <v>0</v>
      </c>
      <c r="D22" s="92">
        <f>D9-D14+D18</f>
        <v>1509502.5600000005</v>
      </c>
      <c r="E22" s="92">
        <f t="shared" ref="E22" si="3">E9-E14+E18</f>
        <v>1530230.1199999992</v>
      </c>
    </row>
    <row r="23" spans="1:7" x14ac:dyDescent="0.25">
      <c r="A23" s="24"/>
      <c r="B23" s="26" t="s">
        <v>182</v>
      </c>
      <c r="C23" s="92">
        <f>C22-C12</f>
        <v>0</v>
      </c>
      <c r="D23" s="92">
        <f>+D22-D11</f>
        <v>1509502.5600000005</v>
      </c>
      <c r="E23" s="92">
        <f>+E22-E11</f>
        <v>1530230.1199999992</v>
      </c>
    </row>
    <row r="24" spans="1:7" ht="18" x14ac:dyDescent="0.25">
      <c r="A24" s="24"/>
      <c r="B24" s="26" t="s">
        <v>183</v>
      </c>
      <c r="C24" s="92">
        <f>C23-C18</f>
        <v>0</v>
      </c>
      <c r="D24" s="92">
        <f t="shared" ref="D24:E24" si="4">D23-D18</f>
        <v>1509502.5600000005</v>
      </c>
      <c r="E24" s="92">
        <f t="shared" si="4"/>
        <v>1530230.1199999992</v>
      </c>
    </row>
    <row r="25" spans="1:7" ht="15.75" thickBot="1" x14ac:dyDescent="0.3">
      <c r="A25" s="29"/>
      <c r="B25" s="30"/>
      <c r="C25" s="93"/>
      <c r="D25" s="93"/>
      <c r="E25" s="93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7" t="s">
        <v>184</v>
      </c>
      <c r="B27" s="188"/>
      <c r="C27" s="107" t="s">
        <v>185</v>
      </c>
      <c r="D27" s="107" t="s">
        <v>169</v>
      </c>
      <c r="E27" s="107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2">
        <f>C30+C31</f>
        <v>0</v>
      </c>
      <c r="D29" s="92">
        <f t="shared" ref="D29:E29" si="5">D30+D31</f>
        <v>0</v>
      </c>
      <c r="E29" s="92">
        <f t="shared" si="5"/>
        <v>0</v>
      </c>
    </row>
    <row r="30" spans="1:7" x14ac:dyDescent="0.25">
      <c r="A30" s="24"/>
      <c r="B30" s="32" t="s">
        <v>188</v>
      </c>
      <c r="C30" s="92"/>
      <c r="D30" s="92"/>
      <c r="E30" s="92"/>
    </row>
    <row r="31" spans="1:7" x14ac:dyDescent="0.25">
      <c r="A31" s="24"/>
      <c r="B31" s="32" t="s">
        <v>189</v>
      </c>
      <c r="C31" s="92"/>
      <c r="D31" s="92"/>
      <c r="E31" s="92"/>
    </row>
    <row r="32" spans="1:7" x14ac:dyDescent="0.25">
      <c r="A32" s="24"/>
      <c r="B32" s="25"/>
      <c r="C32" s="92"/>
      <c r="D32" s="92"/>
      <c r="E32" s="92"/>
    </row>
    <row r="33" spans="1:5" x14ac:dyDescent="0.25">
      <c r="A33" s="28"/>
      <c r="B33" s="26" t="s">
        <v>190</v>
      </c>
      <c r="C33" s="94">
        <f>C24+C29</f>
        <v>0</v>
      </c>
      <c r="D33" s="94">
        <f t="shared" ref="D33:E33" si="6">D24+D29</f>
        <v>1509502.5600000005</v>
      </c>
      <c r="E33" s="94">
        <f t="shared" si="6"/>
        <v>1530230.1199999992</v>
      </c>
    </row>
    <row r="34" spans="1:5" ht="15.75" thickBot="1" x14ac:dyDescent="0.3">
      <c r="A34" s="29"/>
      <c r="B34" s="30"/>
      <c r="C34" s="93"/>
      <c r="D34" s="93"/>
      <c r="E34" s="93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5" t="s">
        <v>184</v>
      </c>
      <c r="B36" s="176"/>
      <c r="C36" s="167" t="s">
        <v>191</v>
      </c>
      <c r="D36" s="179" t="s">
        <v>169</v>
      </c>
      <c r="E36" s="108" t="s">
        <v>170</v>
      </c>
    </row>
    <row r="37" spans="1:5" ht="15.75" thickBot="1" x14ac:dyDescent="0.3">
      <c r="A37" s="177"/>
      <c r="B37" s="178"/>
      <c r="C37" s="168"/>
      <c r="D37" s="180"/>
      <c r="E37" s="104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5">
        <f>C40+C41</f>
        <v>0</v>
      </c>
      <c r="D39" s="95">
        <f t="shared" ref="D39:E39" si="7">D40+D41</f>
        <v>0</v>
      </c>
      <c r="E39" s="95">
        <f t="shared" si="7"/>
        <v>0</v>
      </c>
    </row>
    <row r="40" spans="1:5" x14ac:dyDescent="0.25">
      <c r="A40" s="33"/>
      <c r="B40" s="37" t="s">
        <v>193</v>
      </c>
      <c r="C40" s="95"/>
      <c r="D40" s="95"/>
      <c r="E40" s="95"/>
    </row>
    <row r="41" spans="1:5" x14ac:dyDescent="0.25">
      <c r="A41" s="33"/>
      <c r="B41" s="37" t="s">
        <v>194</v>
      </c>
      <c r="C41" s="95"/>
      <c r="D41" s="95"/>
      <c r="E41" s="95"/>
    </row>
    <row r="42" spans="1:5" x14ac:dyDescent="0.25">
      <c r="A42" s="35"/>
      <c r="B42" s="36" t="s">
        <v>195</v>
      </c>
      <c r="C42" s="95">
        <f>C43+C44</f>
        <v>0</v>
      </c>
      <c r="D42" s="95">
        <f t="shared" ref="D42:E42" si="8">D43+D44</f>
        <v>0</v>
      </c>
      <c r="E42" s="95">
        <f t="shared" si="8"/>
        <v>0</v>
      </c>
    </row>
    <row r="43" spans="1:5" x14ac:dyDescent="0.25">
      <c r="A43" s="33"/>
      <c r="B43" s="37" t="s">
        <v>196</v>
      </c>
      <c r="C43" s="95"/>
      <c r="D43" s="95"/>
      <c r="E43" s="95"/>
    </row>
    <row r="44" spans="1:5" x14ac:dyDescent="0.25">
      <c r="A44" s="33"/>
      <c r="B44" s="37" t="s">
        <v>197</v>
      </c>
      <c r="C44" s="95"/>
      <c r="D44" s="95"/>
      <c r="E44" s="95"/>
    </row>
    <row r="45" spans="1:5" x14ac:dyDescent="0.25">
      <c r="A45" s="33"/>
      <c r="B45" s="34"/>
      <c r="C45" s="95"/>
      <c r="D45" s="95"/>
      <c r="E45" s="95"/>
    </row>
    <row r="46" spans="1:5" x14ac:dyDescent="0.25">
      <c r="A46" s="181"/>
      <c r="B46" s="183" t="s">
        <v>198</v>
      </c>
      <c r="C46" s="185">
        <f>C39-C42</f>
        <v>0</v>
      </c>
      <c r="D46" s="185">
        <f t="shared" ref="D46:E46" si="9">D39-D42</f>
        <v>0</v>
      </c>
      <c r="E46" s="185">
        <f t="shared" si="9"/>
        <v>0</v>
      </c>
    </row>
    <row r="47" spans="1:5" ht="15.75" thickBot="1" x14ac:dyDescent="0.3">
      <c r="A47" s="182"/>
      <c r="B47" s="184"/>
      <c r="C47" s="186"/>
      <c r="D47" s="186"/>
      <c r="E47" s="186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75" t="s">
        <v>184</v>
      </c>
      <c r="B49" s="176"/>
      <c r="C49" s="108" t="s">
        <v>167</v>
      </c>
      <c r="D49" s="179" t="s">
        <v>169</v>
      </c>
      <c r="E49" s="108" t="s">
        <v>170</v>
      </c>
    </row>
    <row r="50" spans="1:8" ht="15.75" thickBot="1" x14ac:dyDescent="0.3">
      <c r="A50" s="177"/>
      <c r="B50" s="178"/>
      <c r="C50" s="104" t="s">
        <v>185</v>
      </c>
      <c r="D50" s="180"/>
      <c r="E50" s="104" t="s">
        <v>186</v>
      </c>
    </row>
    <row r="51" spans="1:8" x14ac:dyDescent="0.25">
      <c r="A51" s="173"/>
      <c r="B51" s="174"/>
      <c r="C51" s="34"/>
      <c r="D51" s="34"/>
      <c r="E51" s="34"/>
    </row>
    <row r="52" spans="1:8" x14ac:dyDescent="0.25">
      <c r="A52" s="33"/>
      <c r="B52" s="34" t="s">
        <v>199</v>
      </c>
      <c r="C52" s="96">
        <v>15643015</v>
      </c>
      <c r="D52" s="96">
        <f>+D10</f>
        <v>11545473.26</v>
      </c>
      <c r="E52" s="96">
        <f>+E10</f>
        <v>11545473.26</v>
      </c>
    </row>
    <row r="53" spans="1:8" x14ac:dyDescent="0.25">
      <c r="A53" s="33"/>
      <c r="B53" s="34" t="s">
        <v>200</v>
      </c>
      <c r="C53" s="96">
        <f>C54-C55</f>
        <v>0</v>
      </c>
      <c r="D53" s="96">
        <f t="shared" ref="D53:E53" si="10">D54-D55</f>
        <v>0</v>
      </c>
      <c r="E53" s="96">
        <f t="shared" si="10"/>
        <v>0</v>
      </c>
    </row>
    <row r="54" spans="1:8" x14ac:dyDescent="0.25">
      <c r="A54" s="33"/>
      <c r="B54" s="37" t="s">
        <v>193</v>
      </c>
      <c r="C54" s="96">
        <v>0</v>
      </c>
      <c r="D54" s="96">
        <v>0</v>
      </c>
      <c r="E54" s="96">
        <v>0</v>
      </c>
    </row>
    <row r="55" spans="1:8" x14ac:dyDescent="0.25">
      <c r="A55" s="33"/>
      <c r="B55" s="37" t="s">
        <v>196</v>
      </c>
      <c r="C55" s="96">
        <v>0</v>
      </c>
      <c r="D55" s="96">
        <v>0</v>
      </c>
      <c r="E55" s="96">
        <v>0</v>
      </c>
    </row>
    <row r="56" spans="1:8" x14ac:dyDescent="0.25">
      <c r="A56" s="33"/>
      <c r="B56" s="34"/>
      <c r="C56" s="96"/>
      <c r="D56" s="96"/>
      <c r="E56" s="96"/>
    </row>
    <row r="57" spans="1:8" x14ac:dyDescent="0.25">
      <c r="A57" s="33"/>
      <c r="B57" s="34" t="s">
        <v>176</v>
      </c>
      <c r="C57" s="96">
        <v>15643015</v>
      </c>
      <c r="D57" s="96">
        <f>+D15</f>
        <v>10035970.699999999</v>
      </c>
      <c r="E57" s="96">
        <f>+E15</f>
        <v>10015243.140000001</v>
      </c>
    </row>
    <row r="58" spans="1:8" x14ac:dyDescent="0.25">
      <c r="A58" s="33"/>
      <c r="B58" s="34"/>
      <c r="C58" s="96"/>
      <c r="D58" s="96"/>
      <c r="E58" s="96"/>
    </row>
    <row r="59" spans="1:8" x14ac:dyDescent="0.25">
      <c r="A59" s="33"/>
      <c r="B59" s="34" t="s">
        <v>179</v>
      </c>
      <c r="C59" s="96">
        <v>0</v>
      </c>
      <c r="D59" s="96">
        <v>0</v>
      </c>
      <c r="E59" s="96">
        <v>0</v>
      </c>
    </row>
    <row r="60" spans="1:8" x14ac:dyDescent="0.25">
      <c r="A60" s="33"/>
      <c r="B60" s="34"/>
      <c r="C60" s="96"/>
      <c r="D60" s="96"/>
      <c r="E60" s="96"/>
    </row>
    <row r="61" spans="1:8" x14ac:dyDescent="0.25">
      <c r="A61" s="35"/>
      <c r="B61" s="36" t="s">
        <v>201</v>
      </c>
      <c r="C61" s="97">
        <f>+C52+C53+-C57+C59</f>
        <v>0</v>
      </c>
      <c r="D61" s="97">
        <f>+D52+D53+-D57+D59</f>
        <v>1509502.5600000005</v>
      </c>
      <c r="E61" s="97">
        <f>+E52+E53-E57+E59</f>
        <v>1530230.1199999992</v>
      </c>
    </row>
    <row r="62" spans="1:8" x14ac:dyDescent="0.25">
      <c r="A62" s="35"/>
      <c r="B62" s="36" t="s">
        <v>202</v>
      </c>
      <c r="C62" s="97">
        <f>C61-C53</f>
        <v>0</v>
      </c>
      <c r="D62" s="97">
        <f>D61-D53</f>
        <v>1509502.5600000005</v>
      </c>
      <c r="E62" s="97">
        <f>E61-E53</f>
        <v>1530230.1199999992</v>
      </c>
      <c r="G62" s="114"/>
      <c r="H62" s="114"/>
    </row>
    <row r="63" spans="1:8" ht="15.75" thickBot="1" x14ac:dyDescent="0.3">
      <c r="A63" s="38"/>
      <c r="B63" s="39"/>
      <c r="C63" s="98"/>
      <c r="D63" s="98"/>
      <c r="E63" s="98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75" t="s">
        <v>184</v>
      </c>
      <c r="B65" s="176"/>
      <c r="C65" s="179" t="s">
        <v>191</v>
      </c>
      <c r="D65" s="179" t="s">
        <v>169</v>
      </c>
      <c r="E65" s="108" t="s">
        <v>170</v>
      </c>
    </row>
    <row r="66" spans="1:5" ht="15.75" thickBot="1" x14ac:dyDescent="0.3">
      <c r="A66" s="177"/>
      <c r="B66" s="178"/>
      <c r="C66" s="180"/>
      <c r="D66" s="180"/>
      <c r="E66" s="104" t="s">
        <v>186</v>
      </c>
    </row>
    <row r="67" spans="1:5" x14ac:dyDescent="0.25">
      <c r="A67" s="173"/>
      <c r="B67" s="174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/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81"/>
      <c r="B78" s="183" t="s">
        <v>206</v>
      </c>
      <c r="C78" s="169">
        <f>C77-C69</f>
        <v>0</v>
      </c>
      <c r="D78" s="169">
        <f t="shared" ref="D78:E78" si="13">D77-D69</f>
        <v>0</v>
      </c>
      <c r="E78" s="169">
        <f t="shared" si="13"/>
        <v>0</v>
      </c>
    </row>
    <row r="79" spans="1:5" ht="15.75" thickBot="1" x14ac:dyDescent="0.3">
      <c r="A79" s="182"/>
      <c r="B79" s="184"/>
      <c r="C79" s="170"/>
      <c r="D79" s="170"/>
      <c r="E79" s="170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31" sqref="A31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40" t="s">
        <v>418</v>
      </c>
      <c r="B1" s="141"/>
      <c r="C1" s="141"/>
      <c r="D1" s="141"/>
      <c r="E1" s="141"/>
      <c r="F1" s="141"/>
      <c r="G1" s="141"/>
      <c r="H1" s="141"/>
      <c r="I1" s="142"/>
    </row>
    <row r="2" spans="1:10" x14ac:dyDescent="0.25">
      <c r="A2" s="171" t="s">
        <v>207</v>
      </c>
      <c r="B2" s="172"/>
      <c r="C2" s="172"/>
      <c r="D2" s="172"/>
      <c r="E2" s="172"/>
      <c r="F2" s="172"/>
      <c r="G2" s="172"/>
      <c r="H2" s="172"/>
      <c r="I2" s="208"/>
    </row>
    <row r="3" spans="1:10" x14ac:dyDescent="0.25">
      <c r="A3" s="171" t="s">
        <v>436</v>
      </c>
      <c r="B3" s="172"/>
      <c r="C3" s="172"/>
      <c r="D3" s="172"/>
      <c r="E3" s="172"/>
      <c r="F3" s="172"/>
      <c r="G3" s="172"/>
      <c r="H3" s="172"/>
      <c r="I3" s="208"/>
    </row>
    <row r="4" spans="1:10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1"/>
    </row>
    <row r="5" spans="1:10" ht="15.75" thickBot="1" x14ac:dyDescent="0.3">
      <c r="A5" s="140"/>
      <c r="B5" s="141"/>
      <c r="C5" s="142"/>
      <c r="D5" s="159" t="s">
        <v>208</v>
      </c>
      <c r="E5" s="160"/>
      <c r="F5" s="160"/>
      <c r="G5" s="160"/>
      <c r="H5" s="161"/>
      <c r="I5" s="179" t="s">
        <v>209</v>
      </c>
    </row>
    <row r="6" spans="1:10" x14ac:dyDescent="0.25">
      <c r="A6" s="171" t="s">
        <v>184</v>
      </c>
      <c r="B6" s="172"/>
      <c r="C6" s="208"/>
      <c r="D6" s="179" t="s">
        <v>211</v>
      </c>
      <c r="E6" s="167" t="s">
        <v>212</v>
      </c>
      <c r="F6" s="179" t="s">
        <v>213</v>
      </c>
      <c r="G6" s="179" t="s">
        <v>169</v>
      </c>
      <c r="H6" s="179" t="s">
        <v>214</v>
      </c>
      <c r="I6" s="212"/>
    </row>
    <row r="7" spans="1:10" ht="15.75" thickBot="1" x14ac:dyDescent="0.3">
      <c r="A7" s="209" t="s">
        <v>210</v>
      </c>
      <c r="B7" s="210"/>
      <c r="C7" s="211"/>
      <c r="D7" s="180"/>
      <c r="E7" s="168"/>
      <c r="F7" s="180"/>
      <c r="G7" s="180"/>
      <c r="H7" s="180"/>
      <c r="I7" s="180"/>
    </row>
    <row r="8" spans="1:10" x14ac:dyDescent="0.25">
      <c r="A8" s="203"/>
      <c r="B8" s="204"/>
      <c r="C8" s="205"/>
      <c r="D8" s="40"/>
      <c r="E8" s="40"/>
      <c r="F8" s="40"/>
      <c r="G8" s="40"/>
      <c r="H8" s="40"/>
      <c r="I8" s="40"/>
    </row>
    <row r="9" spans="1:10" x14ac:dyDescent="0.25">
      <c r="A9" s="191" t="s">
        <v>215</v>
      </c>
      <c r="B9" s="192"/>
      <c r="C9" s="206"/>
      <c r="D9" s="83"/>
      <c r="E9" s="83"/>
      <c r="F9" s="83"/>
      <c r="G9" s="83"/>
      <c r="H9" s="83"/>
      <c r="I9" s="83"/>
      <c r="J9" s="72"/>
    </row>
    <row r="10" spans="1:10" x14ac:dyDescent="0.25">
      <c r="A10" s="41"/>
      <c r="B10" s="196" t="s">
        <v>216</v>
      </c>
      <c r="C10" s="197"/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72"/>
    </row>
    <row r="11" spans="1:10" x14ac:dyDescent="0.25">
      <c r="A11" s="41"/>
      <c r="B11" s="196" t="s">
        <v>217</v>
      </c>
      <c r="C11" s="197"/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72"/>
    </row>
    <row r="12" spans="1:10" x14ac:dyDescent="0.25">
      <c r="A12" s="41"/>
      <c r="B12" s="196" t="s">
        <v>218</v>
      </c>
      <c r="C12" s="197"/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72"/>
    </row>
    <row r="13" spans="1:10" x14ac:dyDescent="0.25">
      <c r="A13" s="41"/>
      <c r="B13" s="196" t="s">
        <v>219</v>
      </c>
      <c r="C13" s="197"/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72"/>
    </row>
    <row r="14" spans="1:10" x14ac:dyDescent="0.25">
      <c r="A14" s="41"/>
      <c r="B14" s="196" t="s">
        <v>220</v>
      </c>
      <c r="C14" s="197"/>
      <c r="D14" s="83">
        <v>0</v>
      </c>
      <c r="E14" s="83">
        <v>3105.26</v>
      </c>
      <c r="F14" s="83">
        <f>+D14+E14</f>
        <v>3105.26</v>
      </c>
      <c r="G14" s="83">
        <v>3105.26</v>
      </c>
      <c r="H14" s="83">
        <v>3105.26</v>
      </c>
      <c r="I14" s="83">
        <f t="shared" ref="I14" si="0">+H14-D14</f>
        <v>3105.26</v>
      </c>
      <c r="J14" s="72"/>
    </row>
    <row r="15" spans="1:10" x14ac:dyDescent="0.25">
      <c r="A15" s="41"/>
      <c r="B15" s="196" t="s">
        <v>221</v>
      </c>
      <c r="C15" s="197"/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72"/>
    </row>
    <row r="16" spans="1:10" x14ac:dyDescent="0.25">
      <c r="A16" s="41"/>
      <c r="B16" s="196" t="s">
        <v>222</v>
      </c>
      <c r="C16" s="197"/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72"/>
    </row>
    <row r="17" spans="1:10" x14ac:dyDescent="0.25">
      <c r="A17" s="202"/>
      <c r="B17" s="196" t="s">
        <v>223</v>
      </c>
      <c r="C17" s="197"/>
      <c r="D17" s="201">
        <f>D19+D20+D21+D22+D23+D24+D25+D26+D27+D28+D29</f>
        <v>0</v>
      </c>
      <c r="E17" s="201">
        <f t="shared" ref="E17:H17" si="1">E19+E20+E21+E22+E23+E24+E25+E26+E27+E28+E29</f>
        <v>0</v>
      </c>
      <c r="F17" s="201">
        <f t="shared" si="1"/>
        <v>0</v>
      </c>
      <c r="G17" s="201">
        <f t="shared" si="1"/>
        <v>0</v>
      </c>
      <c r="H17" s="201">
        <f t="shared" si="1"/>
        <v>0</v>
      </c>
      <c r="I17" s="207">
        <f t="shared" ref="I17:I41" si="2">+H17-D17</f>
        <v>0</v>
      </c>
      <c r="J17" s="72"/>
    </row>
    <row r="18" spans="1:10" x14ac:dyDescent="0.25">
      <c r="A18" s="202"/>
      <c r="B18" s="196" t="s">
        <v>224</v>
      </c>
      <c r="C18" s="197"/>
      <c r="D18" s="201"/>
      <c r="E18" s="201"/>
      <c r="F18" s="201"/>
      <c r="G18" s="201"/>
      <c r="H18" s="201"/>
      <c r="I18" s="207"/>
      <c r="J18" s="72"/>
    </row>
    <row r="19" spans="1:10" x14ac:dyDescent="0.25">
      <c r="A19" s="41"/>
      <c r="B19" s="42"/>
      <c r="C19" s="43" t="s">
        <v>225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f t="shared" si="2"/>
        <v>0</v>
      </c>
      <c r="J19" s="72"/>
    </row>
    <row r="20" spans="1:10" x14ac:dyDescent="0.25">
      <c r="A20" s="41"/>
      <c r="B20" s="42"/>
      <c r="C20" s="43" t="s">
        <v>226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f t="shared" si="2"/>
        <v>0</v>
      </c>
      <c r="J20" s="72"/>
    </row>
    <row r="21" spans="1:10" x14ac:dyDescent="0.25">
      <c r="A21" s="41"/>
      <c r="B21" s="42"/>
      <c r="C21" s="43" t="s">
        <v>227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f t="shared" si="2"/>
        <v>0</v>
      </c>
      <c r="J21" s="72"/>
    </row>
    <row r="22" spans="1:10" x14ac:dyDescent="0.25">
      <c r="A22" s="41"/>
      <c r="B22" s="42"/>
      <c r="C22" s="43" t="s">
        <v>228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f t="shared" si="2"/>
        <v>0</v>
      </c>
      <c r="J22" s="72"/>
    </row>
    <row r="23" spans="1:10" x14ac:dyDescent="0.25">
      <c r="A23" s="41"/>
      <c r="B23" s="42"/>
      <c r="C23" s="43" t="s">
        <v>229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f t="shared" si="2"/>
        <v>0</v>
      </c>
      <c r="J23" s="72"/>
    </row>
    <row r="24" spans="1:10" x14ac:dyDescent="0.25">
      <c r="A24" s="41"/>
      <c r="B24" s="42"/>
      <c r="C24" s="43" t="s">
        <v>230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f t="shared" si="2"/>
        <v>0</v>
      </c>
      <c r="J24" s="72"/>
    </row>
    <row r="25" spans="1:10" x14ac:dyDescent="0.25">
      <c r="A25" s="41"/>
      <c r="B25" s="42"/>
      <c r="C25" s="43" t="s">
        <v>231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f t="shared" si="2"/>
        <v>0</v>
      </c>
      <c r="J25" s="72"/>
    </row>
    <row r="26" spans="1:10" x14ac:dyDescent="0.25">
      <c r="A26" s="41"/>
      <c r="B26" s="42"/>
      <c r="C26" s="43" t="s">
        <v>232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f t="shared" si="2"/>
        <v>0</v>
      </c>
      <c r="J26" s="72"/>
    </row>
    <row r="27" spans="1:10" x14ac:dyDescent="0.25">
      <c r="A27" s="41"/>
      <c r="B27" s="42"/>
      <c r="C27" s="43" t="s">
        <v>233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f t="shared" si="2"/>
        <v>0</v>
      </c>
      <c r="J27" s="72"/>
    </row>
    <row r="28" spans="1:10" x14ac:dyDescent="0.25">
      <c r="A28" s="41"/>
      <c r="B28" s="42"/>
      <c r="C28" s="43" t="s">
        <v>234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f t="shared" si="2"/>
        <v>0</v>
      </c>
      <c r="J28" s="72"/>
    </row>
    <row r="29" spans="1:10" x14ac:dyDescent="0.25">
      <c r="A29" s="41"/>
      <c r="B29" s="42"/>
      <c r="C29" s="43" t="s">
        <v>235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f t="shared" si="2"/>
        <v>0</v>
      </c>
      <c r="J29" s="72"/>
    </row>
    <row r="30" spans="1:10" x14ac:dyDescent="0.25">
      <c r="A30" s="41"/>
      <c r="B30" s="196" t="s">
        <v>236</v>
      </c>
      <c r="C30" s="197"/>
      <c r="D30" s="83">
        <f>D31+D32+D33+D34+D35</f>
        <v>0</v>
      </c>
      <c r="E30" s="83">
        <f t="shared" ref="E30:H30" si="3">E31+E32+E33+E34+E35</f>
        <v>0</v>
      </c>
      <c r="F30" s="83">
        <f t="shared" si="3"/>
        <v>0</v>
      </c>
      <c r="G30" s="83">
        <f t="shared" si="3"/>
        <v>0</v>
      </c>
      <c r="H30" s="83">
        <f t="shared" si="3"/>
        <v>0</v>
      </c>
      <c r="I30" s="83">
        <f t="shared" si="2"/>
        <v>0</v>
      </c>
      <c r="J30" s="72"/>
    </row>
    <row r="31" spans="1:10" x14ac:dyDescent="0.25">
      <c r="A31" s="41"/>
      <c r="B31" s="42"/>
      <c r="C31" s="43" t="s">
        <v>237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f t="shared" si="2"/>
        <v>0</v>
      </c>
      <c r="J31" s="72"/>
    </row>
    <row r="32" spans="1:10" x14ac:dyDescent="0.25">
      <c r="A32" s="41"/>
      <c r="B32" s="42"/>
      <c r="C32" s="43" t="s">
        <v>238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f t="shared" si="2"/>
        <v>0</v>
      </c>
      <c r="J32" s="72"/>
    </row>
    <row r="33" spans="1:10" x14ac:dyDescent="0.25">
      <c r="A33" s="41"/>
      <c r="B33" s="42"/>
      <c r="C33" s="43" t="s">
        <v>239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f t="shared" si="2"/>
        <v>0</v>
      </c>
      <c r="J33" s="72"/>
    </row>
    <row r="34" spans="1:10" x14ac:dyDescent="0.25">
      <c r="A34" s="41"/>
      <c r="B34" s="42"/>
      <c r="C34" s="43" t="s">
        <v>240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2"/>
        <v>0</v>
      </c>
      <c r="J34" s="72"/>
    </row>
    <row r="35" spans="1:10" x14ac:dyDescent="0.25">
      <c r="A35" s="41"/>
      <c r="B35" s="42"/>
      <c r="C35" s="43" t="s">
        <v>241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f t="shared" si="2"/>
        <v>0</v>
      </c>
      <c r="J35" s="72"/>
    </row>
    <row r="36" spans="1:10" x14ac:dyDescent="0.25">
      <c r="A36" s="41"/>
      <c r="B36" s="196" t="s">
        <v>242</v>
      </c>
      <c r="C36" s="197"/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72"/>
    </row>
    <row r="37" spans="1:10" x14ac:dyDescent="0.25">
      <c r="A37" s="41"/>
      <c r="B37" s="196" t="s">
        <v>243</v>
      </c>
      <c r="C37" s="197"/>
      <c r="D37" s="83">
        <f>D38</f>
        <v>0</v>
      </c>
      <c r="E37" s="83">
        <f t="shared" ref="E37:H37" si="4">E38</f>
        <v>0</v>
      </c>
      <c r="F37" s="83">
        <f t="shared" si="4"/>
        <v>0</v>
      </c>
      <c r="G37" s="83">
        <f t="shared" si="4"/>
        <v>0</v>
      </c>
      <c r="H37" s="83">
        <f t="shared" si="4"/>
        <v>0</v>
      </c>
      <c r="I37" s="83">
        <f t="shared" si="2"/>
        <v>0</v>
      </c>
      <c r="J37" s="72"/>
    </row>
    <row r="38" spans="1:10" x14ac:dyDescent="0.25">
      <c r="A38" s="41"/>
      <c r="B38" s="42"/>
      <c r="C38" s="43" t="s">
        <v>244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f t="shared" si="2"/>
        <v>0</v>
      </c>
      <c r="J38" s="72"/>
    </row>
    <row r="39" spans="1:10" x14ac:dyDescent="0.25">
      <c r="A39" s="41"/>
      <c r="B39" s="196" t="s">
        <v>245</v>
      </c>
      <c r="C39" s="197"/>
      <c r="D39" s="83">
        <f>D41+D40</f>
        <v>15643015</v>
      </c>
      <c r="E39" s="83">
        <f t="shared" ref="E39:H39" si="5">E41+E40</f>
        <v>0</v>
      </c>
      <c r="F39" s="83">
        <f t="shared" si="5"/>
        <v>15643015</v>
      </c>
      <c r="G39" s="83">
        <f t="shared" si="5"/>
        <v>11542368</v>
      </c>
      <c r="H39" s="83">
        <f t="shared" si="5"/>
        <v>11542368</v>
      </c>
      <c r="I39" s="83">
        <f t="shared" si="2"/>
        <v>-4100647</v>
      </c>
      <c r="J39" s="72"/>
    </row>
    <row r="40" spans="1:10" x14ac:dyDescent="0.25">
      <c r="A40" s="41"/>
      <c r="B40" s="42"/>
      <c r="C40" s="43" t="s">
        <v>246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f t="shared" si="2"/>
        <v>0</v>
      </c>
      <c r="J40" s="72"/>
    </row>
    <row r="41" spans="1:10" x14ac:dyDescent="0.25">
      <c r="A41" s="41"/>
      <c r="B41" s="42"/>
      <c r="C41" s="43" t="s">
        <v>247</v>
      </c>
      <c r="D41" s="83">
        <v>15643015</v>
      </c>
      <c r="E41" s="83">
        <v>0</v>
      </c>
      <c r="F41" s="83">
        <v>15643015</v>
      </c>
      <c r="G41" s="83">
        <v>11542368</v>
      </c>
      <c r="H41" s="83">
        <v>11542368</v>
      </c>
      <c r="I41" s="83">
        <f t="shared" si="2"/>
        <v>-4100647</v>
      </c>
      <c r="J41" s="72"/>
    </row>
    <row r="42" spans="1:10" x14ac:dyDescent="0.25">
      <c r="A42" s="44"/>
      <c r="B42" s="45"/>
      <c r="C42" s="46"/>
      <c r="D42" s="83"/>
      <c r="E42" s="83"/>
      <c r="F42" s="83"/>
      <c r="G42" s="83"/>
      <c r="H42" s="83"/>
      <c r="I42" s="83"/>
      <c r="J42" s="72"/>
    </row>
    <row r="43" spans="1:10" x14ac:dyDescent="0.25">
      <c r="A43" s="191" t="s">
        <v>248</v>
      </c>
      <c r="B43" s="192"/>
      <c r="C43" s="193"/>
      <c r="D43" s="201">
        <f>D10+D11+D12+D13+D14+D16+D17+D30+D36+D37+D39</f>
        <v>15643015</v>
      </c>
      <c r="E43" s="201">
        <f t="shared" ref="E43:I43" si="6">E10+E11+E12+E13+E14+E16+E17+E30+E36+E37+E39</f>
        <v>3105.26</v>
      </c>
      <c r="F43" s="201">
        <f t="shared" si="6"/>
        <v>15646120.26</v>
      </c>
      <c r="G43" s="201">
        <f t="shared" si="6"/>
        <v>11545473.26</v>
      </c>
      <c r="H43" s="201">
        <f t="shared" si="6"/>
        <v>11545473.26</v>
      </c>
      <c r="I43" s="201">
        <f t="shared" si="6"/>
        <v>-4097541.74</v>
      </c>
      <c r="J43" s="72"/>
    </row>
    <row r="44" spans="1:10" x14ac:dyDescent="0.25">
      <c r="A44" s="191" t="s">
        <v>249</v>
      </c>
      <c r="B44" s="192"/>
      <c r="C44" s="193"/>
      <c r="D44" s="201"/>
      <c r="E44" s="201"/>
      <c r="F44" s="201"/>
      <c r="G44" s="201"/>
      <c r="H44" s="201"/>
      <c r="I44" s="201"/>
      <c r="J44" s="72"/>
    </row>
    <row r="45" spans="1:10" x14ac:dyDescent="0.25">
      <c r="A45" s="191" t="s">
        <v>250</v>
      </c>
      <c r="B45" s="192"/>
      <c r="C45" s="193"/>
      <c r="D45" s="91"/>
      <c r="E45" s="91"/>
      <c r="F45" s="91"/>
      <c r="G45" s="91"/>
      <c r="H45" s="91"/>
      <c r="I45" s="91"/>
      <c r="J45" s="72"/>
    </row>
    <row r="46" spans="1:10" x14ac:dyDescent="0.25">
      <c r="A46" s="44"/>
      <c r="B46" s="45"/>
      <c r="C46" s="46"/>
      <c r="D46" s="83"/>
      <c r="E46" s="83"/>
      <c r="F46" s="83"/>
      <c r="G46" s="83"/>
      <c r="H46" s="83"/>
      <c r="I46" s="83"/>
      <c r="J46" s="72"/>
    </row>
    <row r="47" spans="1:10" x14ac:dyDescent="0.25">
      <c r="A47" s="191" t="s">
        <v>251</v>
      </c>
      <c r="B47" s="192"/>
      <c r="C47" s="193"/>
      <c r="D47" s="83"/>
      <c r="E47" s="83"/>
      <c r="F47" s="83"/>
      <c r="G47" s="83"/>
      <c r="H47" s="83"/>
      <c r="I47" s="83"/>
      <c r="J47" s="72"/>
    </row>
    <row r="48" spans="1:10" x14ac:dyDescent="0.25">
      <c r="A48" s="41"/>
      <c r="B48" s="196" t="s">
        <v>252</v>
      </c>
      <c r="C48" s="197"/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72"/>
    </row>
    <row r="49" spans="1:10" x14ac:dyDescent="0.25">
      <c r="A49" s="41"/>
      <c r="B49" s="42"/>
      <c r="C49" s="43" t="s">
        <v>253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72"/>
    </row>
    <row r="50" spans="1:10" x14ac:dyDescent="0.25">
      <c r="A50" s="41"/>
      <c r="B50" s="42"/>
      <c r="C50" s="43" t="s">
        <v>254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72"/>
    </row>
    <row r="51" spans="1:10" x14ac:dyDescent="0.25">
      <c r="A51" s="41"/>
      <c r="B51" s="42"/>
      <c r="C51" s="43" t="s">
        <v>255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72"/>
    </row>
    <row r="53" spans="1:10" x14ac:dyDescent="0.25">
      <c r="A53" s="41"/>
      <c r="B53" s="42"/>
      <c r="C53" s="43" t="s">
        <v>257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72"/>
    </row>
    <row r="54" spans="1:10" x14ac:dyDescent="0.25">
      <c r="A54" s="41"/>
      <c r="B54" s="42"/>
      <c r="C54" s="43" t="s">
        <v>258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72"/>
    </row>
    <row r="55" spans="1:10" x14ac:dyDescent="0.25">
      <c r="A55" s="41"/>
      <c r="B55" s="42"/>
      <c r="C55" s="43" t="s">
        <v>259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72"/>
    </row>
    <row r="56" spans="1:10" x14ac:dyDescent="0.25">
      <c r="A56" s="41"/>
      <c r="B56" s="42"/>
      <c r="C56" s="48" t="s">
        <v>260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72"/>
    </row>
    <row r="57" spans="1:10" x14ac:dyDescent="0.25">
      <c r="A57" s="41"/>
      <c r="B57" s="196" t="s">
        <v>261</v>
      </c>
      <c r="C57" s="197"/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72"/>
    </row>
    <row r="58" spans="1:10" x14ac:dyDescent="0.25">
      <c r="A58" s="41"/>
      <c r="B58" s="42"/>
      <c r="C58" s="43" t="s">
        <v>262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72"/>
    </row>
    <row r="59" spans="1:10" x14ac:dyDescent="0.25">
      <c r="A59" s="41"/>
      <c r="B59" s="42"/>
      <c r="C59" s="43" t="s">
        <v>263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72"/>
    </row>
    <row r="60" spans="1:10" x14ac:dyDescent="0.25">
      <c r="A60" s="41"/>
      <c r="B60" s="42"/>
      <c r="C60" s="43" t="s">
        <v>264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72"/>
    </row>
    <row r="61" spans="1:10" x14ac:dyDescent="0.25">
      <c r="A61" s="41"/>
      <c r="B61" s="42"/>
      <c r="C61" s="43" t="s">
        <v>265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72"/>
    </row>
    <row r="62" spans="1:10" x14ac:dyDescent="0.25">
      <c r="A62" s="41"/>
      <c r="B62" s="196" t="s">
        <v>266</v>
      </c>
      <c r="C62" s="197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72"/>
    </row>
    <row r="63" spans="1:10" x14ac:dyDescent="0.25">
      <c r="A63" s="41"/>
      <c r="B63" s="42"/>
      <c r="C63" s="43" t="s">
        <v>267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72"/>
    </row>
    <row r="64" spans="1:10" x14ac:dyDescent="0.25">
      <c r="A64" s="41"/>
      <c r="B64" s="42"/>
      <c r="C64" s="43" t="s">
        <v>268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72"/>
    </row>
    <row r="65" spans="1:10" x14ac:dyDescent="0.25">
      <c r="A65" s="41"/>
      <c r="B65" s="196" t="s">
        <v>269</v>
      </c>
      <c r="C65" s="197"/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72"/>
    </row>
    <row r="66" spans="1:10" x14ac:dyDescent="0.25">
      <c r="A66" s="41"/>
      <c r="B66" s="196" t="s">
        <v>270</v>
      </c>
      <c r="C66" s="197"/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72"/>
    </row>
    <row r="67" spans="1:10" x14ac:dyDescent="0.25">
      <c r="A67" s="44"/>
      <c r="B67" s="194"/>
      <c r="C67" s="195"/>
      <c r="D67" s="83"/>
      <c r="E67" s="83"/>
      <c r="F67" s="83"/>
      <c r="G67" s="83"/>
      <c r="H67" s="83"/>
      <c r="I67" s="83"/>
      <c r="J67" s="72"/>
    </row>
    <row r="68" spans="1:10" x14ac:dyDescent="0.25">
      <c r="A68" s="191" t="s">
        <v>271</v>
      </c>
      <c r="B68" s="192"/>
      <c r="C68" s="193"/>
      <c r="D68" s="83">
        <f>D48+D57+D62+D65+D66</f>
        <v>0</v>
      </c>
      <c r="E68" s="83">
        <f t="shared" ref="E68:I68" si="7">E48+E57+E62+E65+E66</f>
        <v>0</v>
      </c>
      <c r="F68" s="83">
        <f t="shared" si="7"/>
        <v>0</v>
      </c>
      <c r="G68" s="83">
        <f t="shared" si="7"/>
        <v>0</v>
      </c>
      <c r="H68" s="83">
        <f t="shared" si="7"/>
        <v>0</v>
      </c>
      <c r="I68" s="83">
        <f t="shared" si="7"/>
        <v>0</v>
      </c>
      <c r="J68" s="72"/>
    </row>
    <row r="69" spans="1:10" x14ac:dyDescent="0.25">
      <c r="A69" s="44"/>
      <c r="B69" s="194"/>
      <c r="C69" s="195"/>
      <c r="D69" s="83"/>
      <c r="E69" s="83"/>
      <c r="F69" s="83"/>
      <c r="G69" s="83"/>
      <c r="H69" s="83"/>
      <c r="I69" s="83"/>
      <c r="J69" s="72"/>
    </row>
    <row r="70" spans="1:10" x14ac:dyDescent="0.25">
      <c r="A70" s="191" t="s">
        <v>272</v>
      </c>
      <c r="B70" s="192"/>
      <c r="C70" s="193"/>
      <c r="D70" s="83">
        <f>D71</f>
        <v>0</v>
      </c>
      <c r="E70" s="83">
        <f t="shared" ref="E70:I70" si="8">E71</f>
        <v>0</v>
      </c>
      <c r="F70" s="83">
        <f t="shared" si="8"/>
        <v>0</v>
      </c>
      <c r="G70" s="83">
        <f t="shared" si="8"/>
        <v>0</v>
      </c>
      <c r="H70" s="83">
        <f t="shared" si="8"/>
        <v>0</v>
      </c>
      <c r="I70" s="83">
        <f t="shared" si="8"/>
        <v>0</v>
      </c>
      <c r="J70" s="72"/>
    </row>
    <row r="71" spans="1:10" x14ac:dyDescent="0.25">
      <c r="A71" s="41"/>
      <c r="B71" s="196" t="s">
        <v>273</v>
      </c>
      <c r="C71" s="197"/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72"/>
    </row>
    <row r="72" spans="1:10" x14ac:dyDescent="0.25">
      <c r="A72" s="44"/>
      <c r="B72" s="194"/>
      <c r="C72" s="195"/>
      <c r="D72" s="83"/>
      <c r="E72" s="83"/>
      <c r="F72" s="83"/>
      <c r="G72" s="83"/>
      <c r="H72" s="83"/>
      <c r="I72" s="83"/>
      <c r="J72" s="72"/>
    </row>
    <row r="73" spans="1:10" x14ac:dyDescent="0.25">
      <c r="A73" s="191" t="s">
        <v>274</v>
      </c>
      <c r="B73" s="192"/>
      <c r="C73" s="193"/>
      <c r="D73" s="83">
        <f>D43+D68+D70</f>
        <v>15643015</v>
      </c>
      <c r="E73" s="83">
        <f t="shared" ref="E73:I73" si="9">E43+E68+E70</f>
        <v>3105.26</v>
      </c>
      <c r="F73" s="83">
        <f t="shared" si="9"/>
        <v>15646120.26</v>
      </c>
      <c r="G73" s="83">
        <f t="shared" si="9"/>
        <v>11545473.26</v>
      </c>
      <c r="H73" s="83">
        <f t="shared" si="9"/>
        <v>11545473.26</v>
      </c>
      <c r="I73" s="83">
        <f t="shared" si="9"/>
        <v>-4097541.74</v>
      </c>
      <c r="J73" s="72"/>
    </row>
    <row r="74" spans="1:10" x14ac:dyDescent="0.25">
      <c r="A74" s="44"/>
      <c r="B74" s="194"/>
      <c r="C74" s="195"/>
      <c r="D74" s="83"/>
      <c r="E74" s="83"/>
      <c r="F74" s="83"/>
      <c r="G74" s="83"/>
      <c r="H74" s="83"/>
      <c r="I74" s="83"/>
      <c r="J74" s="72"/>
    </row>
    <row r="75" spans="1:10" x14ac:dyDescent="0.25">
      <c r="A75" s="41"/>
      <c r="B75" s="198" t="s">
        <v>275</v>
      </c>
      <c r="C75" s="193"/>
      <c r="D75" s="83"/>
      <c r="E75" s="83"/>
      <c r="F75" s="83"/>
      <c r="G75" s="83"/>
      <c r="H75" s="83"/>
      <c r="I75" s="83"/>
      <c r="J75" s="72"/>
    </row>
    <row r="76" spans="1:10" x14ac:dyDescent="0.25">
      <c r="A76" s="41"/>
      <c r="B76" s="196" t="s">
        <v>276</v>
      </c>
      <c r="C76" s="197"/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72"/>
    </row>
    <row r="77" spans="1:10" ht="24" customHeight="1" x14ac:dyDescent="0.25">
      <c r="A77" s="41"/>
      <c r="B77" s="199" t="s">
        <v>277</v>
      </c>
      <c r="C77" s="200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72"/>
    </row>
    <row r="78" spans="1:10" x14ac:dyDescent="0.25">
      <c r="A78" s="41"/>
      <c r="B78" s="198" t="s">
        <v>278</v>
      </c>
      <c r="C78" s="193"/>
      <c r="D78" s="83">
        <f>D76+D77</f>
        <v>0</v>
      </c>
      <c r="E78" s="83">
        <f t="shared" ref="E78:I78" si="10">E76+E77</f>
        <v>0</v>
      </c>
      <c r="F78" s="83">
        <f t="shared" si="10"/>
        <v>0</v>
      </c>
      <c r="G78" s="83">
        <f t="shared" si="10"/>
        <v>0</v>
      </c>
      <c r="H78" s="83">
        <f t="shared" si="10"/>
        <v>0</v>
      </c>
      <c r="I78" s="83">
        <f t="shared" si="10"/>
        <v>0</v>
      </c>
      <c r="J78" s="72"/>
    </row>
    <row r="79" spans="1:10" ht="15.75" thickBot="1" x14ac:dyDescent="0.3">
      <c r="A79" s="49"/>
      <c r="B79" s="189"/>
      <c r="C79" s="190"/>
      <c r="D79" s="90"/>
      <c r="E79" s="90"/>
      <c r="F79" s="90"/>
      <c r="G79" s="90"/>
      <c r="H79" s="90"/>
      <c r="I79" s="90"/>
      <c r="J79" s="72"/>
    </row>
  </sheetData>
  <mergeCells count="64"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5"/>
  <sheetViews>
    <sheetView zoomScale="115" zoomScaleNormal="115" workbookViewId="0">
      <pane xSplit="2" ySplit="8" topLeftCell="C9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40" t="s">
        <v>419</v>
      </c>
      <c r="B1" s="141"/>
      <c r="C1" s="141"/>
      <c r="D1" s="141"/>
      <c r="E1" s="141"/>
      <c r="F1" s="141"/>
      <c r="G1" s="141"/>
      <c r="H1" s="219"/>
    </row>
    <row r="2" spans="1:9" x14ac:dyDescent="0.25">
      <c r="A2" s="171" t="s">
        <v>279</v>
      </c>
      <c r="B2" s="172"/>
      <c r="C2" s="172"/>
      <c r="D2" s="172"/>
      <c r="E2" s="172"/>
      <c r="F2" s="172"/>
      <c r="G2" s="172"/>
      <c r="H2" s="220"/>
    </row>
    <row r="3" spans="1:9" x14ac:dyDescent="0.25">
      <c r="A3" s="171" t="s">
        <v>280</v>
      </c>
      <c r="B3" s="172"/>
      <c r="C3" s="172"/>
      <c r="D3" s="172"/>
      <c r="E3" s="172"/>
      <c r="F3" s="172"/>
      <c r="G3" s="172"/>
      <c r="H3" s="220"/>
    </row>
    <row r="4" spans="1:9" x14ac:dyDescent="0.25">
      <c r="A4" s="171" t="s">
        <v>437</v>
      </c>
      <c r="B4" s="172"/>
      <c r="C4" s="172"/>
      <c r="D4" s="172"/>
      <c r="E4" s="172"/>
      <c r="F4" s="172"/>
      <c r="G4" s="172"/>
      <c r="H4" s="220"/>
    </row>
    <row r="5" spans="1:9" ht="15.75" thickBot="1" x14ac:dyDescent="0.3">
      <c r="A5" s="209" t="s">
        <v>1</v>
      </c>
      <c r="B5" s="210"/>
      <c r="C5" s="210"/>
      <c r="D5" s="210"/>
      <c r="E5" s="210"/>
      <c r="F5" s="210"/>
      <c r="G5" s="210"/>
      <c r="H5" s="221"/>
    </row>
    <row r="6" spans="1:9" ht="15.75" thickBot="1" x14ac:dyDescent="0.3">
      <c r="A6" s="140" t="s">
        <v>2</v>
      </c>
      <c r="B6" s="142"/>
      <c r="C6" s="159" t="s">
        <v>281</v>
      </c>
      <c r="D6" s="160"/>
      <c r="E6" s="160"/>
      <c r="F6" s="160"/>
      <c r="G6" s="161"/>
      <c r="H6" s="179" t="s">
        <v>282</v>
      </c>
    </row>
    <row r="7" spans="1:9" ht="25.5" customHeight="1" thickBot="1" x14ac:dyDescent="0.3">
      <c r="A7" s="209"/>
      <c r="B7" s="211"/>
      <c r="C7" s="104" t="s">
        <v>168</v>
      </c>
      <c r="D7" s="103" t="s">
        <v>283</v>
      </c>
      <c r="E7" s="104" t="s">
        <v>284</v>
      </c>
      <c r="F7" s="104" t="s">
        <v>169</v>
      </c>
      <c r="G7" s="104" t="s">
        <v>171</v>
      </c>
      <c r="H7" s="180"/>
    </row>
    <row r="8" spans="1:9" x14ac:dyDescent="0.25">
      <c r="A8" s="214" t="s">
        <v>285</v>
      </c>
      <c r="B8" s="222"/>
      <c r="C8" s="118">
        <f>+C9+C17+C27+C37+C47</f>
        <v>15643015</v>
      </c>
      <c r="D8" s="84">
        <f>+D9+D17+D27+D37+D47</f>
        <v>0</v>
      </c>
      <c r="E8" s="86">
        <f>+E9+E17+E27+E37+E47</f>
        <v>15643015</v>
      </c>
      <c r="F8" s="86">
        <f t="shared" ref="F8:H8" si="0">+F9+F17+F27+F37+F47</f>
        <v>10035970.699999999</v>
      </c>
      <c r="G8" s="86">
        <f t="shared" si="0"/>
        <v>10015243.140000001</v>
      </c>
      <c r="H8" s="86">
        <f t="shared" si="0"/>
        <v>5607044.2999999998</v>
      </c>
      <c r="I8" s="112"/>
    </row>
    <row r="9" spans="1:9" s="137" customFormat="1" x14ac:dyDescent="0.25">
      <c r="A9" s="191" t="s">
        <v>286</v>
      </c>
      <c r="B9" s="192"/>
      <c r="C9" s="135">
        <v>9757015</v>
      </c>
      <c r="D9" s="136">
        <v>0</v>
      </c>
      <c r="E9" s="135">
        <f>SUM(E10:E16)</f>
        <v>9757015</v>
      </c>
      <c r="F9" s="135">
        <f>SUM(F10:F16)</f>
        <v>6104548.2999999998</v>
      </c>
      <c r="G9" s="135">
        <f t="shared" ref="G9" si="1">SUM(G10:G16)</f>
        <v>6104548.2999999998</v>
      </c>
      <c r="H9" s="135">
        <f t="shared" ref="H9:H16" si="2">+C9-G9</f>
        <v>3652466.7</v>
      </c>
    </row>
    <row r="10" spans="1:9" x14ac:dyDescent="0.25">
      <c r="A10" s="41"/>
      <c r="B10" s="42" t="s">
        <v>287</v>
      </c>
      <c r="C10" s="119">
        <v>5254260</v>
      </c>
      <c r="D10" s="91">
        <v>0</v>
      </c>
      <c r="E10" s="113">
        <f>+C10+D10</f>
        <v>5254260</v>
      </c>
      <c r="F10" s="113">
        <v>3780666.51</v>
      </c>
      <c r="G10" s="113">
        <v>3780666.51</v>
      </c>
      <c r="H10" s="113">
        <f t="shared" si="2"/>
        <v>1473593.4900000002</v>
      </c>
    </row>
    <row r="11" spans="1:9" x14ac:dyDescent="0.25">
      <c r="A11" s="41"/>
      <c r="B11" s="42" t="s">
        <v>288</v>
      </c>
      <c r="C11" s="113">
        <v>0</v>
      </c>
      <c r="D11" s="91">
        <v>0</v>
      </c>
      <c r="E11" s="113">
        <f>+C11</f>
        <v>0</v>
      </c>
      <c r="F11" s="113"/>
      <c r="G11" s="113"/>
      <c r="H11" s="113">
        <f t="shared" si="2"/>
        <v>0</v>
      </c>
    </row>
    <row r="12" spans="1:9" x14ac:dyDescent="0.25">
      <c r="A12" s="41"/>
      <c r="B12" s="42" t="s">
        <v>289</v>
      </c>
      <c r="C12" s="119">
        <v>2974591</v>
      </c>
      <c r="D12" s="91">
        <v>0</v>
      </c>
      <c r="E12" s="113">
        <f>+C12+D12</f>
        <v>2974591</v>
      </c>
      <c r="F12" s="113">
        <v>1357261.67</v>
      </c>
      <c r="G12" s="113">
        <v>1357261.67</v>
      </c>
      <c r="H12" s="113">
        <f t="shared" si="2"/>
        <v>1617329.33</v>
      </c>
    </row>
    <row r="13" spans="1:9" x14ac:dyDescent="0.25">
      <c r="A13" s="41"/>
      <c r="B13" s="42" t="s">
        <v>290</v>
      </c>
      <c r="C13" s="113">
        <v>0</v>
      </c>
      <c r="D13" s="91">
        <v>0</v>
      </c>
      <c r="E13" s="113">
        <f>+C13</f>
        <v>0</v>
      </c>
      <c r="F13" s="113"/>
      <c r="G13" s="113"/>
      <c r="H13" s="113">
        <f t="shared" si="2"/>
        <v>0</v>
      </c>
    </row>
    <row r="14" spans="1:9" x14ac:dyDescent="0.25">
      <c r="A14" s="41"/>
      <c r="B14" s="42" t="s">
        <v>291</v>
      </c>
      <c r="C14" s="113">
        <v>1528164</v>
      </c>
      <c r="D14" s="91">
        <v>0</v>
      </c>
      <c r="E14" s="113">
        <f>+C14+D14</f>
        <v>1528164</v>
      </c>
      <c r="F14" s="113">
        <v>966620.12</v>
      </c>
      <c r="G14" s="113">
        <v>966620.12</v>
      </c>
      <c r="H14" s="113">
        <f t="shared" si="2"/>
        <v>561543.88</v>
      </c>
    </row>
    <row r="15" spans="1:9" x14ac:dyDescent="0.25">
      <c r="A15" s="41"/>
      <c r="B15" s="42" t="s">
        <v>292</v>
      </c>
      <c r="C15" s="113">
        <v>0</v>
      </c>
      <c r="D15" s="91">
        <v>0</v>
      </c>
      <c r="E15" s="113">
        <f>+C15</f>
        <v>0</v>
      </c>
      <c r="F15" s="113"/>
      <c r="G15" s="113"/>
      <c r="H15" s="113">
        <f t="shared" si="2"/>
        <v>0</v>
      </c>
    </row>
    <row r="16" spans="1:9" x14ac:dyDescent="0.25">
      <c r="A16" s="41"/>
      <c r="B16" s="42" t="s">
        <v>293</v>
      </c>
      <c r="C16" s="113">
        <v>0</v>
      </c>
      <c r="D16" s="91">
        <v>0</v>
      </c>
      <c r="E16" s="113">
        <f>+C16</f>
        <v>0</v>
      </c>
      <c r="F16" s="113"/>
      <c r="G16" s="113"/>
      <c r="H16" s="113">
        <f t="shared" si="2"/>
        <v>0</v>
      </c>
    </row>
    <row r="17" spans="1:8" s="137" customFormat="1" x14ac:dyDescent="0.25">
      <c r="A17" s="191" t="s">
        <v>294</v>
      </c>
      <c r="B17" s="192"/>
      <c r="C17" s="135">
        <f>SUM(C18:C26)</f>
        <v>1593000</v>
      </c>
      <c r="D17" s="136">
        <v>0</v>
      </c>
      <c r="E17" s="135">
        <f>SUM(E18:E26)</f>
        <v>1593000</v>
      </c>
      <c r="F17" s="135">
        <f>SUM(F18:F26)</f>
        <v>1080466.6900000002</v>
      </c>
      <c r="G17" s="135">
        <f>SUM(G18:G26)</f>
        <v>1080466.6900000002</v>
      </c>
      <c r="H17" s="136">
        <f>E17-F17</f>
        <v>512533.30999999982</v>
      </c>
    </row>
    <row r="18" spans="1:8" x14ac:dyDescent="0.25">
      <c r="A18" s="41"/>
      <c r="B18" s="42" t="s">
        <v>295</v>
      </c>
      <c r="C18" s="113">
        <v>1040010.56</v>
      </c>
      <c r="D18" s="91">
        <v>0</v>
      </c>
      <c r="E18" s="113">
        <f t="shared" ref="E18:E26" si="3">+C18+D18</f>
        <v>1040010.56</v>
      </c>
      <c r="F18" s="113">
        <v>739967.9</v>
      </c>
      <c r="G18" s="113">
        <v>739967.9</v>
      </c>
      <c r="H18" s="113">
        <f t="shared" ref="H18:H26" si="4">+C18-G18</f>
        <v>300042.66000000003</v>
      </c>
    </row>
    <row r="19" spans="1:8" x14ac:dyDescent="0.25">
      <c r="A19" s="41"/>
      <c r="B19" s="42" t="s">
        <v>296</v>
      </c>
      <c r="C19" s="113">
        <v>66550</v>
      </c>
      <c r="D19" s="91">
        <v>0</v>
      </c>
      <c r="E19" s="113">
        <f t="shared" si="3"/>
        <v>66550</v>
      </c>
      <c r="F19" s="113">
        <v>45736.94</v>
      </c>
      <c r="G19" s="113">
        <v>45736.94</v>
      </c>
      <c r="H19" s="113">
        <f t="shared" si="4"/>
        <v>20813.059999999998</v>
      </c>
    </row>
    <row r="20" spans="1:8" x14ac:dyDescent="0.25">
      <c r="A20" s="41"/>
      <c r="B20" s="42" t="s">
        <v>297</v>
      </c>
      <c r="C20" s="113"/>
      <c r="D20" s="91">
        <v>0</v>
      </c>
      <c r="E20" s="113">
        <f t="shared" si="3"/>
        <v>0</v>
      </c>
      <c r="F20" s="113"/>
      <c r="G20" s="113"/>
      <c r="H20" s="113">
        <f t="shared" si="4"/>
        <v>0</v>
      </c>
    </row>
    <row r="21" spans="1:8" x14ac:dyDescent="0.25">
      <c r="A21" s="41"/>
      <c r="B21" s="42" t="s">
        <v>298</v>
      </c>
      <c r="C21" s="113">
        <v>38460.54</v>
      </c>
      <c r="D21" s="91">
        <v>0</v>
      </c>
      <c r="E21" s="113">
        <f t="shared" si="3"/>
        <v>38460.54</v>
      </c>
      <c r="F21" s="113">
        <v>31488.92</v>
      </c>
      <c r="G21" s="113">
        <v>31488.92</v>
      </c>
      <c r="H21" s="113">
        <f t="shared" si="4"/>
        <v>6971.6200000000026</v>
      </c>
    </row>
    <row r="22" spans="1:8" x14ac:dyDescent="0.25">
      <c r="A22" s="41"/>
      <c r="B22" s="42" t="s">
        <v>299</v>
      </c>
      <c r="C22" s="113">
        <v>41829.5</v>
      </c>
      <c r="D22" s="91">
        <v>0</v>
      </c>
      <c r="E22" s="113">
        <f t="shared" si="3"/>
        <v>41829.5</v>
      </c>
      <c r="F22" s="113">
        <v>11838.04</v>
      </c>
      <c r="G22" s="113">
        <v>11838.04</v>
      </c>
      <c r="H22" s="113">
        <f t="shared" si="4"/>
        <v>29991.46</v>
      </c>
    </row>
    <row r="23" spans="1:8" x14ac:dyDescent="0.25">
      <c r="A23" s="41"/>
      <c r="B23" s="42" t="s">
        <v>300</v>
      </c>
      <c r="C23" s="113">
        <v>300000</v>
      </c>
      <c r="D23" s="91">
        <v>0</v>
      </c>
      <c r="E23" s="113">
        <f t="shared" si="3"/>
        <v>300000</v>
      </c>
      <c r="F23" s="113">
        <v>165000</v>
      </c>
      <c r="G23" s="113">
        <v>165000</v>
      </c>
      <c r="H23" s="113">
        <f t="shared" si="4"/>
        <v>135000</v>
      </c>
    </row>
    <row r="24" spans="1:8" x14ac:dyDescent="0.25">
      <c r="A24" s="41"/>
      <c r="B24" s="42" t="s">
        <v>301</v>
      </c>
      <c r="C24" s="113">
        <v>48000</v>
      </c>
      <c r="D24" s="91">
        <v>0</v>
      </c>
      <c r="E24" s="113">
        <f t="shared" si="3"/>
        <v>48000</v>
      </c>
      <c r="F24" s="113">
        <v>45588</v>
      </c>
      <c r="G24" s="113">
        <v>45588</v>
      </c>
      <c r="H24" s="113">
        <f t="shared" si="4"/>
        <v>2412</v>
      </c>
    </row>
    <row r="25" spans="1:8" x14ac:dyDescent="0.25">
      <c r="A25" s="41"/>
      <c r="B25" s="42" t="s">
        <v>302</v>
      </c>
      <c r="C25" s="113"/>
      <c r="D25" s="91">
        <v>0</v>
      </c>
      <c r="E25" s="113">
        <f t="shared" si="3"/>
        <v>0</v>
      </c>
      <c r="F25" s="113"/>
      <c r="G25" s="113"/>
      <c r="H25" s="113">
        <f t="shared" si="4"/>
        <v>0</v>
      </c>
    </row>
    <row r="26" spans="1:8" x14ac:dyDescent="0.25">
      <c r="A26" s="41"/>
      <c r="B26" s="42" t="s">
        <v>303</v>
      </c>
      <c r="C26" s="113">
        <v>58149.4</v>
      </c>
      <c r="D26" s="91">
        <v>0</v>
      </c>
      <c r="E26" s="113">
        <f t="shared" si="3"/>
        <v>58149.4</v>
      </c>
      <c r="F26" s="113">
        <v>40846.89</v>
      </c>
      <c r="G26" s="113">
        <v>40846.89</v>
      </c>
      <c r="H26" s="113">
        <f t="shared" si="4"/>
        <v>17302.510000000002</v>
      </c>
    </row>
    <row r="27" spans="1:8" s="137" customFormat="1" x14ac:dyDescent="0.25">
      <c r="A27" s="191" t="s">
        <v>304</v>
      </c>
      <c r="B27" s="192"/>
      <c r="C27" s="135">
        <f>SUM(C28:C36)</f>
        <v>1800000</v>
      </c>
      <c r="D27" s="136">
        <v>0</v>
      </c>
      <c r="E27" s="135">
        <f>SUM(E28:E36)</f>
        <v>1800000</v>
      </c>
      <c r="F27" s="135">
        <f>SUM(F28:F36)</f>
        <v>670917.19999999995</v>
      </c>
      <c r="G27" s="135">
        <f t="shared" ref="G27" si="5">SUM(G28:G36)</f>
        <v>650189.64</v>
      </c>
      <c r="H27" s="135">
        <f>SUM(H28:H36)</f>
        <v>1129082.7999999998</v>
      </c>
    </row>
    <row r="28" spans="1:8" x14ac:dyDescent="0.25">
      <c r="A28" s="41"/>
      <c r="B28" s="42" t="s">
        <v>305</v>
      </c>
      <c r="C28" s="113">
        <v>265400</v>
      </c>
      <c r="D28" s="91">
        <v>0</v>
      </c>
      <c r="E28" s="113">
        <f>+C28+D28</f>
        <v>265400</v>
      </c>
      <c r="F28" s="113">
        <v>60819.56</v>
      </c>
      <c r="G28" s="113">
        <v>59480</v>
      </c>
      <c r="H28" s="91">
        <f t="shared" ref="H28:H37" si="6">E28-F28</f>
        <v>204580.44</v>
      </c>
    </row>
    <row r="29" spans="1:8" x14ac:dyDescent="0.25">
      <c r="A29" s="41"/>
      <c r="B29" s="42" t="s">
        <v>306</v>
      </c>
      <c r="C29" s="113">
        <v>540000</v>
      </c>
      <c r="D29" s="83">
        <v>0</v>
      </c>
      <c r="E29" s="113">
        <f>+C29+D29</f>
        <v>540000</v>
      </c>
      <c r="F29" s="113">
        <v>208800</v>
      </c>
      <c r="G29" s="113">
        <v>208800</v>
      </c>
      <c r="H29" s="83">
        <f t="shared" si="6"/>
        <v>331200</v>
      </c>
    </row>
    <row r="30" spans="1:8" x14ac:dyDescent="0.25">
      <c r="A30" s="41"/>
      <c r="B30" s="42" t="s">
        <v>307</v>
      </c>
      <c r="C30" s="113">
        <v>200000</v>
      </c>
      <c r="D30" s="83">
        <v>0</v>
      </c>
      <c r="E30" s="113">
        <f>+C30+D30</f>
        <v>200000</v>
      </c>
      <c r="F30" s="113">
        <v>9299</v>
      </c>
      <c r="G30" s="113">
        <v>9299</v>
      </c>
      <c r="H30" s="83">
        <f t="shared" si="6"/>
        <v>190701</v>
      </c>
    </row>
    <row r="31" spans="1:8" x14ac:dyDescent="0.25">
      <c r="A31" s="41"/>
      <c r="B31" s="42" t="s">
        <v>308</v>
      </c>
      <c r="C31" s="113">
        <v>147000</v>
      </c>
      <c r="D31" s="83">
        <v>0</v>
      </c>
      <c r="E31" s="113">
        <f>+C31+D31</f>
        <v>147000</v>
      </c>
      <c r="F31" s="113">
        <v>80314.37</v>
      </c>
      <c r="G31" s="113">
        <v>80314.37</v>
      </c>
      <c r="H31" s="83">
        <f t="shared" si="6"/>
        <v>66685.63</v>
      </c>
    </row>
    <row r="32" spans="1:8" x14ac:dyDescent="0.25">
      <c r="A32" s="41"/>
      <c r="B32" s="42" t="s">
        <v>309</v>
      </c>
      <c r="C32" s="113">
        <v>76234</v>
      </c>
      <c r="D32" s="83">
        <v>0</v>
      </c>
      <c r="E32" s="113">
        <f>+C32+D32</f>
        <v>76234</v>
      </c>
      <c r="F32" s="113">
        <v>41858</v>
      </c>
      <c r="G32" s="113">
        <v>41858</v>
      </c>
      <c r="H32" s="83">
        <f t="shared" si="6"/>
        <v>34376</v>
      </c>
    </row>
    <row r="33" spans="1:9" x14ac:dyDescent="0.25">
      <c r="A33" s="41"/>
      <c r="B33" s="42" t="s">
        <v>310</v>
      </c>
      <c r="C33" s="113">
        <v>33316</v>
      </c>
      <c r="D33" s="83">
        <v>0</v>
      </c>
      <c r="E33" s="113">
        <f>+C33</f>
        <v>33316</v>
      </c>
      <c r="F33" s="113">
        <v>4060</v>
      </c>
      <c r="G33" s="113">
        <v>4060</v>
      </c>
      <c r="H33" s="83">
        <f t="shared" si="6"/>
        <v>29256</v>
      </c>
    </row>
    <row r="34" spans="1:9" x14ac:dyDescent="0.25">
      <c r="A34" s="41"/>
      <c r="B34" s="42" t="s">
        <v>311</v>
      </c>
      <c r="C34" s="113">
        <v>72000</v>
      </c>
      <c r="D34" s="83">
        <v>0</v>
      </c>
      <c r="E34" s="113">
        <f>+C34</f>
        <v>72000</v>
      </c>
      <c r="F34" s="113">
        <v>3044.39</v>
      </c>
      <c r="G34" s="113">
        <v>3044.39</v>
      </c>
      <c r="H34" s="83">
        <f t="shared" si="6"/>
        <v>68955.61</v>
      </c>
    </row>
    <row r="35" spans="1:9" x14ac:dyDescent="0.25">
      <c r="A35" s="41"/>
      <c r="B35" s="42" t="s">
        <v>312</v>
      </c>
      <c r="C35" s="113">
        <v>162039</v>
      </c>
      <c r="D35" s="83">
        <v>0</v>
      </c>
      <c r="E35" s="113">
        <f>+C35+D35</f>
        <v>162039</v>
      </c>
      <c r="F35" s="113">
        <v>60249.88</v>
      </c>
      <c r="G35" s="113">
        <v>60249.88</v>
      </c>
      <c r="H35" s="83">
        <f t="shared" si="6"/>
        <v>101789.12</v>
      </c>
    </row>
    <row r="36" spans="1:9" x14ac:dyDescent="0.25">
      <c r="A36" s="41"/>
      <c r="B36" s="42" t="s">
        <v>313</v>
      </c>
      <c r="C36" s="113">
        <v>304011</v>
      </c>
      <c r="D36" s="83">
        <v>0</v>
      </c>
      <c r="E36" s="113">
        <f>+C36+D36</f>
        <v>304011</v>
      </c>
      <c r="F36" s="113">
        <v>202472</v>
      </c>
      <c r="G36" s="113">
        <v>183084</v>
      </c>
      <c r="H36" s="83">
        <f t="shared" si="6"/>
        <v>101539</v>
      </c>
      <c r="I36" s="111"/>
    </row>
    <row r="37" spans="1:9" x14ac:dyDescent="0.25">
      <c r="A37" s="202" t="s">
        <v>314</v>
      </c>
      <c r="B37" s="216"/>
      <c r="C37" s="87">
        <f>SUM(C38:C46)</f>
        <v>0</v>
      </c>
      <c r="D37" s="83">
        <v>0</v>
      </c>
      <c r="E37" s="113">
        <f t="shared" ref="E37:E39" si="7">+C37+D37</f>
        <v>0</v>
      </c>
      <c r="F37" s="87">
        <f>SUM(F38:F46)</f>
        <v>0</v>
      </c>
      <c r="G37" s="87">
        <v>0</v>
      </c>
      <c r="H37" s="83">
        <f t="shared" si="6"/>
        <v>0</v>
      </c>
    </row>
    <row r="38" spans="1:9" x14ac:dyDescent="0.25">
      <c r="A38" s="41"/>
      <c r="B38" s="42" t="s">
        <v>315</v>
      </c>
      <c r="C38" s="87">
        <v>0</v>
      </c>
      <c r="D38" s="83">
        <v>0</v>
      </c>
      <c r="E38" s="113">
        <f t="shared" si="7"/>
        <v>0</v>
      </c>
      <c r="F38" s="87">
        <v>0</v>
      </c>
      <c r="G38" s="83">
        <v>0</v>
      </c>
      <c r="H38" s="83">
        <f t="shared" ref="H38:H73" si="8">E38-F38</f>
        <v>0</v>
      </c>
    </row>
    <row r="39" spans="1:9" x14ac:dyDescent="0.25">
      <c r="A39" s="41"/>
      <c r="B39" s="42" t="s">
        <v>316</v>
      </c>
      <c r="C39" s="87">
        <v>0</v>
      </c>
      <c r="D39" s="83">
        <v>0</v>
      </c>
      <c r="E39" s="113">
        <f t="shared" si="7"/>
        <v>0</v>
      </c>
      <c r="F39" s="87">
        <v>0</v>
      </c>
      <c r="G39" s="83">
        <v>0</v>
      </c>
      <c r="H39" s="83">
        <f t="shared" si="8"/>
        <v>0</v>
      </c>
    </row>
    <row r="40" spans="1:9" x14ac:dyDescent="0.25">
      <c r="A40" s="41"/>
      <c r="B40" s="42" t="s">
        <v>317</v>
      </c>
      <c r="C40" s="87">
        <v>0</v>
      </c>
      <c r="D40" s="83">
        <v>0</v>
      </c>
      <c r="E40" s="113">
        <f t="shared" ref="E40:E73" si="9">+C40</f>
        <v>0</v>
      </c>
      <c r="F40" s="87">
        <v>0</v>
      </c>
      <c r="G40" s="83">
        <v>0</v>
      </c>
      <c r="H40" s="83">
        <f t="shared" si="8"/>
        <v>0</v>
      </c>
    </row>
    <row r="41" spans="1:9" x14ac:dyDescent="0.25">
      <c r="A41" s="41"/>
      <c r="B41" s="42" t="s">
        <v>318</v>
      </c>
      <c r="C41" s="87">
        <v>0</v>
      </c>
      <c r="D41" s="83">
        <v>0</v>
      </c>
      <c r="E41" s="113">
        <f t="shared" si="9"/>
        <v>0</v>
      </c>
      <c r="F41" s="87">
        <v>0</v>
      </c>
      <c r="G41" s="83">
        <v>0</v>
      </c>
      <c r="H41" s="83">
        <f t="shared" si="8"/>
        <v>0</v>
      </c>
    </row>
    <row r="42" spans="1:9" x14ac:dyDescent="0.25">
      <c r="A42" s="41"/>
      <c r="B42" s="42" t="s">
        <v>319</v>
      </c>
      <c r="C42" s="87">
        <v>0</v>
      </c>
      <c r="D42" s="83">
        <v>0</v>
      </c>
      <c r="E42" s="113">
        <f t="shared" si="9"/>
        <v>0</v>
      </c>
      <c r="F42" s="87">
        <v>0</v>
      </c>
      <c r="G42" s="83">
        <v>0</v>
      </c>
      <c r="H42" s="83">
        <f t="shared" si="8"/>
        <v>0</v>
      </c>
    </row>
    <row r="43" spans="1:9" x14ac:dyDescent="0.25">
      <c r="A43" s="41"/>
      <c r="B43" s="42" t="s">
        <v>320</v>
      </c>
      <c r="C43" s="87">
        <v>0</v>
      </c>
      <c r="D43" s="83">
        <v>0</v>
      </c>
      <c r="E43" s="113">
        <f t="shared" si="9"/>
        <v>0</v>
      </c>
      <c r="F43" s="113">
        <v>0</v>
      </c>
      <c r="G43" s="91">
        <v>0</v>
      </c>
      <c r="H43" s="91">
        <f t="shared" si="8"/>
        <v>0</v>
      </c>
    </row>
    <row r="44" spans="1:9" x14ac:dyDescent="0.25">
      <c r="A44" s="41"/>
      <c r="B44" s="42" t="s">
        <v>321</v>
      </c>
      <c r="C44" s="87">
        <v>0</v>
      </c>
      <c r="D44" s="83">
        <v>0</v>
      </c>
      <c r="E44" s="113">
        <f t="shared" si="9"/>
        <v>0</v>
      </c>
      <c r="F44" s="113">
        <v>0</v>
      </c>
      <c r="G44" s="91">
        <v>0</v>
      </c>
      <c r="H44" s="91">
        <f t="shared" si="8"/>
        <v>0</v>
      </c>
    </row>
    <row r="45" spans="1:9" x14ac:dyDescent="0.25">
      <c r="A45" s="41"/>
      <c r="B45" s="42" t="s">
        <v>322</v>
      </c>
      <c r="C45" s="87">
        <v>0</v>
      </c>
      <c r="D45" s="83">
        <v>0</v>
      </c>
      <c r="E45" s="113">
        <f t="shared" si="9"/>
        <v>0</v>
      </c>
      <c r="F45" s="113">
        <v>0</v>
      </c>
      <c r="G45" s="91">
        <v>0</v>
      </c>
      <c r="H45" s="91">
        <f t="shared" si="8"/>
        <v>0</v>
      </c>
    </row>
    <row r="46" spans="1:9" x14ac:dyDescent="0.25">
      <c r="A46" s="41"/>
      <c r="B46" s="42" t="s">
        <v>323</v>
      </c>
      <c r="C46" s="87">
        <v>0</v>
      </c>
      <c r="D46" s="83">
        <v>0</v>
      </c>
      <c r="E46" s="113">
        <f t="shared" si="9"/>
        <v>0</v>
      </c>
      <c r="F46" s="113">
        <v>0</v>
      </c>
      <c r="G46" s="91">
        <v>0</v>
      </c>
      <c r="H46" s="91">
        <f t="shared" si="8"/>
        <v>0</v>
      </c>
    </row>
    <row r="47" spans="1:9" s="137" customFormat="1" x14ac:dyDescent="0.25">
      <c r="A47" s="191" t="s">
        <v>324</v>
      </c>
      <c r="B47" s="192"/>
      <c r="C47" s="86">
        <f>SUM(C48:C56)</f>
        <v>2493000</v>
      </c>
      <c r="D47" s="84">
        <v>0</v>
      </c>
      <c r="E47" s="86">
        <f>SUM(E48:E56)</f>
        <v>2493000</v>
      </c>
      <c r="F47" s="86">
        <f>SUM(F48:F56)</f>
        <v>2180038.5099999998</v>
      </c>
      <c r="G47" s="136">
        <v>2180038.5099999998</v>
      </c>
      <c r="H47" s="86">
        <f t="shared" ref="H47" si="10">SUM(H48:H56)</f>
        <v>312961.49</v>
      </c>
    </row>
    <row r="48" spans="1:9" x14ac:dyDescent="0.25">
      <c r="A48" s="41"/>
      <c r="B48" s="42" t="s">
        <v>325</v>
      </c>
      <c r="C48" s="131">
        <v>392184</v>
      </c>
      <c r="D48" s="83">
        <v>0</v>
      </c>
      <c r="E48" s="113">
        <f>+C48+D48</f>
        <v>392184</v>
      </c>
      <c r="F48" s="113">
        <v>328233.51</v>
      </c>
      <c r="G48" s="91">
        <v>328233.51</v>
      </c>
      <c r="H48" s="83">
        <f t="shared" si="8"/>
        <v>63950.489999999991</v>
      </c>
    </row>
    <row r="49" spans="1:8" x14ac:dyDescent="0.25">
      <c r="A49" s="41"/>
      <c r="B49" s="42" t="s">
        <v>326</v>
      </c>
      <c r="C49" s="131">
        <v>41975</v>
      </c>
      <c r="D49" s="83">
        <v>0</v>
      </c>
      <c r="E49" s="113">
        <f t="shared" si="9"/>
        <v>41975</v>
      </c>
      <c r="F49" s="113">
        <v>16975</v>
      </c>
      <c r="G49" s="91">
        <v>16975</v>
      </c>
      <c r="H49" s="83">
        <f t="shared" si="8"/>
        <v>25000</v>
      </c>
    </row>
    <row r="50" spans="1:8" x14ac:dyDescent="0.25">
      <c r="A50" s="41"/>
      <c r="B50" s="42" t="s">
        <v>327</v>
      </c>
      <c r="C50" s="131">
        <v>0</v>
      </c>
      <c r="D50" s="83">
        <v>0</v>
      </c>
      <c r="E50" s="113">
        <f t="shared" si="9"/>
        <v>0</v>
      </c>
      <c r="F50" s="113"/>
      <c r="G50" s="91"/>
      <c r="H50" s="83">
        <f t="shared" si="8"/>
        <v>0</v>
      </c>
    </row>
    <row r="51" spans="1:8" x14ac:dyDescent="0.25">
      <c r="A51" s="41"/>
      <c r="B51" s="42" t="s">
        <v>328</v>
      </c>
      <c r="C51" s="131">
        <v>1819171</v>
      </c>
      <c r="D51" s="83">
        <v>0</v>
      </c>
      <c r="E51" s="113">
        <f>+C51+D51</f>
        <v>1819171</v>
      </c>
      <c r="F51" s="113">
        <v>1819170</v>
      </c>
      <c r="G51" s="91">
        <v>1819170</v>
      </c>
      <c r="H51" s="83">
        <f t="shared" si="8"/>
        <v>1</v>
      </c>
    </row>
    <row r="52" spans="1:8" x14ac:dyDescent="0.25">
      <c r="A52" s="41"/>
      <c r="B52" s="42" t="s">
        <v>329</v>
      </c>
      <c r="C52" s="131">
        <v>0</v>
      </c>
      <c r="D52" s="83">
        <v>0</v>
      </c>
      <c r="E52" s="113">
        <f t="shared" si="9"/>
        <v>0</v>
      </c>
      <c r="F52" s="113"/>
      <c r="G52" s="91"/>
      <c r="H52" s="83">
        <f t="shared" si="8"/>
        <v>0</v>
      </c>
    </row>
    <row r="53" spans="1:8" x14ac:dyDescent="0.25">
      <c r="A53" s="41"/>
      <c r="B53" s="42" t="s">
        <v>330</v>
      </c>
      <c r="C53" s="131">
        <v>50000</v>
      </c>
      <c r="D53" s="83">
        <v>0</v>
      </c>
      <c r="E53" s="113">
        <f t="shared" si="9"/>
        <v>50000</v>
      </c>
      <c r="F53" s="113">
        <v>15660</v>
      </c>
      <c r="G53" s="91">
        <v>15660</v>
      </c>
      <c r="H53" s="83">
        <f t="shared" si="8"/>
        <v>34340</v>
      </c>
    </row>
    <row r="54" spans="1:8" x14ac:dyDescent="0.25">
      <c r="A54" s="41"/>
      <c r="B54" s="42" t="s">
        <v>331</v>
      </c>
      <c r="C54" s="131">
        <v>0</v>
      </c>
      <c r="D54" s="83">
        <v>0</v>
      </c>
      <c r="E54" s="113">
        <f t="shared" si="9"/>
        <v>0</v>
      </c>
      <c r="F54" s="113"/>
      <c r="G54" s="91"/>
      <c r="H54" s="83">
        <f t="shared" si="8"/>
        <v>0</v>
      </c>
    </row>
    <row r="55" spans="1:8" x14ac:dyDescent="0.25">
      <c r="A55" s="41"/>
      <c r="B55" s="42" t="s">
        <v>332</v>
      </c>
      <c r="C55" s="131">
        <v>0</v>
      </c>
      <c r="D55" s="83">
        <v>0</v>
      </c>
      <c r="E55" s="113">
        <f t="shared" si="9"/>
        <v>0</v>
      </c>
      <c r="F55" s="113"/>
      <c r="G55" s="91"/>
      <c r="H55" s="83">
        <f t="shared" si="8"/>
        <v>0</v>
      </c>
    </row>
    <row r="56" spans="1:8" x14ac:dyDescent="0.25">
      <c r="A56" s="41"/>
      <c r="B56" s="42" t="s">
        <v>333</v>
      </c>
      <c r="C56" s="131">
        <v>189670</v>
      </c>
      <c r="D56" s="83">
        <v>0</v>
      </c>
      <c r="E56" s="113">
        <f t="shared" si="9"/>
        <v>189670</v>
      </c>
      <c r="F56" s="113">
        <v>0</v>
      </c>
      <c r="G56" s="91">
        <v>0</v>
      </c>
      <c r="H56" s="83">
        <f t="shared" si="8"/>
        <v>189670</v>
      </c>
    </row>
    <row r="57" spans="1:8" s="137" customFormat="1" x14ac:dyDescent="0.25">
      <c r="A57" s="191" t="s">
        <v>334</v>
      </c>
      <c r="B57" s="192"/>
      <c r="C57" s="86">
        <f>SUM(C58:C60)</f>
        <v>0</v>
      </c>
      <c r="D57" s="84">
        <v>0</v>
      </c>
      <c r="E57" s="135">
        <f t="shared" si="9"/>
        <v>0</v>
      </c>
      <c r="F57" s="135">
        <v>0</v>
      </c>
      <c r="G57" s="136">
        <v>0</v>
      </c>
      <c r="H57" s="84">
        <f t="shared" si="8"/>
        <v>0</v>
      </c>
    </row>
    <row r="58" spans="1:8" x14ac:dyDescent="0.25">
      <c r="A58" s="41"/>
      <c r="B58" s="42" t="s">
        <v>335</v>
      </c>
      <c r="C58" s="87">
        <v>0</v>
      </c>
      <c r="D58" s="83">
        <v>0</v>
      </c>
      <c r="E58" s="113">
        <f t="shared" si="9"/>
        <v>0</v>
      </c>
      <c r="F58" s="113"/>
      <c r="G58" s="91"/>
      <c r="H58" s="83">
        <f t="shared" si="8"/>
        <v>0</v>
      </c>
    </row>
    <row r="59" spans="1:8" x14ac:dyDescent="0.25">
      <c r="A59" s="41"/>
      <c r="B59" s="42" t="s">
        <v>336</v>
      </c>
      <c r="C59" s="87">
        <v>0</v>
      </c>
      <c r="D59" s="83">
        <v>0</v>
      </c>
      <c r="E59" s="113">
        <f t="shared" si="9"/>
        <v>0</v>
      </c>
      <c r="F59" s="113"/>
      <c r="G59" s="91"/>
      <c r="H59" s="83">
        <f t="shared" si="8"/>
        <v>0</v>
      </c>
    </row>
    <row r="60" spans="1:8" x14ac:dyDescent="0.25">
      <c r="A60" s="41"/>
      <c r="B60" s="42" t="s">
        <v>337</v>
      </c>
      <c r="C60" s="87">
        <v>0</v>
      </c>
      <c r="D60" s="83">
        <v>0</v>
      </c>
      <c r="E60" s="113">
        <f t="shared" si="9"/>
        <v>0</v>
      </c>
      <c r="F60" s="113"/>
      <c r="G60" s="139"/>
      <c r="H60" s="83">
        <f t="shared" si="8"/>
        <v>0</v>
      </c>
    </row>
    <row r="61" spans="1:8" x14ac:dyDescent="0.25">
      <c r="A61" s="202" t="s">
        <v>338</v>
      </c>
      <c r="B61" s="216"/>
      <c r="C61" s="87">
        <f>SUM(C62:C69)</f>
        <v>0</v>
      </c>
      <c r="D61" s="83">
        <f>SUM(D62:D69)</f>
        <v>0</v>
      </c>
      <c r="E61" s="113">
        <f t="shared" si="9"/>
        <v>0</v>
      </c>
      <c r="F61" s="113">
        <v>0</v>
      </c>
      <c r="G61" s="138">
        <v>0</v>
      </c>
      <c r="H61" s="83">
        <f t="shared" si="8"/>
        <v>0</v>
      </c>
    </row>
    <row r="62" spans="1:8" x14ac:dyDescent="0.25">
      <c r="A62" s="41"/>
      <c r="B62" s="42" t="s">
        <v>339</v>
      </c>
      <c r="C62" s="87">
        <v>0</v>
      </c>
      <c r="D62" s="83">
        <v>0</v>
      </c>
      <c r="E62" s="113">
        <f t="shared" si="9"/>
        <v>0</v>
      </c>
      <c r="F62" s="113">
        <v>0</v>
      </c>
      <c r="G62" s="139"/>
      <c r="H62" s="83">
        <f t="shared" si="8"/>
        <v>0</v>
      </c>
    </row>
    <row r="63" spans="1:8" x14ac:dyDescent="0.25">
      <c r="A63" s="41"/>
      <c r="B63" s="42" t="s">
        <v>340</v>
      </c>
      <c r="C63" s="87">
        <v>0</v>
      </c>
      <c r="D63" s="83">
        <v>0</v>
      </c>
      <c r="E63" s="113">
        <f t="shared" si="9"/>
        <v>0</v>
      </c>
      <c r="F63" s="113">
        <v>0</v>
      </c>
      <c r="G63" s="83">
        <v>0</v>
      </c>
      <c r="H63" s="83">
        <f t="shared" si="8"/>
        <v>0</v>
      </c>
    </row>
    <row r="64" spans="1:8" x14ac:dyDescent="0.25">
      <c r="A64" s="41"/>
      <c r="B64" s="42" t="s">
        <v>341</v>
      </c>
      <c r="C64" s="87">
        <v>0</v>
      </c>
      <c r="D64" s="83">
        <v>0</v>
      </c>
      <c r="E64" s="113">
        <f t="shared" si="9"/>
        <v>0</v>
      </c>
      <c r="F64" s="113">
        <v>0</v>
      </c>
      <c r="G64" s="83">
        <v>0</v>
      </c>
      <c r="H64" s="83">
        <f t="shared" si="8"/>
        <v>0</v>
      </c>
    </row>
    <row r="65" spans="1:8" x14ac:dyDescent="0.25">
      <c r="A65" s="41"/>
      <c r="B65" s="42" t="s">
        <v>342</v>
      </c>
      <c r="C65" s="87">
        <v>0</v>
      </c>
      <c r="D65" s="83">
        <v>0</v>
      </c>
      <c r="E65" s="113">
        <f t="shared" si="9"/>
        <v>0</v>
      </c>
      <c r="F65" s="87">
        <v>0</v>
      </c>
      <c r="G65" s="83">
        <v>0</v>
      </c>
      <c r="H65" s="83">
        <f t="shared" si="8"/>
        <v>0</v>
      </c>
    </row>
    <row r="66" spans="1:8" x14ac:dyDescent="0.25">
      <c r="A66" s="41"/>
      <c r="B66" s="42" t="s">
        <v>343</v>
      </c>
      <c r="C66" s="87">
        <v>0</v>
      </c>
      <c r="D66" s="83">
        <v>0</v>
      </c>
      <c r="E66" s="113">
        <f t="shared" si="9"/>
        <v>0</v>
      </c>
      <c r="F66" s="87">
        <v>0</v>
      </c>
      <c r="G66" s="83">
        <v>0</v>
      </c>
      <c r="H66" s="83">
        <f t="shared" si="8"/>
        <v>0</v>
      </c>
    </row>
    <row r="67" spans="1:8" x14ac:dyDescent="0.25">
      <c r="A67" s="41"/>
      <c r="B67" s="42" t="s">
        <v>344</v>
      </c>
      <c r="C67" s="87">
        <v>0</v>
      </c>
      <c r="D67" s="83">
        <v>0</v>
      </c>
      <c r="E67" s="113">
        <f t="shared" si="9"/>
        <v>0</v>
      </c>
      <c r="F67" s="87">
        <v>0</v>
      </c>
      <c r="G67" s="83">
        <v>0</v>
      </c>
      <c r="H67" s="83">
        <f t="shared" si="8"/>
        <v>0</v>
      </c>
    </row>
    <row r="68" spans="1:8" x14ac:dyDescent="0.25">
      <c r="A68" s="41"/>
      <c r="B68" s="42" t="s">
        <v>345</v>
      </c>
      <c r="C68" s="87">
        <v>0</v>
      </c>
      <c r="D68" s="83">
        <v>0</v>
      </c>
      <c r="E68" s="113">
        <f t="shared" si="9"/>
        <v>0</v>
      </c>
      <c r="F68" s="87">
        <v>0</v>
      </c>
      <c r="G68" s="83">
        <v>0</v>
      </c>
      <c r="H68" s="83">
        <f t="shared" si="8"/>
        <v>0</v>
      </c>
    </row>
    <row r="69" spans="1:8" x14ac:dyDescent="0.25">
      <c r="A69" s="41"/>
      <c r="B69" s="42" t="s">
        <v>346</v>
      </c>
      <c r="C69" s="87">
        <v>0</v>
      </c>
      <c r="D69" s="83">
        <v>0</v>
      </c>
      <c r="E69" s="113">
        <f t="shared" si="9"/>
        <v>0</v>
      </c>
      <c r="F69" s="87">
        <v>0</v>
      </c>
      <c r="G69" s="83">
        <v>0</v>
      </c>
      <c r="H69" s="83">
        <f t="shared" si="8"/>
        <v>0</v>
      </c>
    </row>
    <row r="70" spans="1:8" x14ac:dyDescent="0.25">
      <c r="A70" s="202" t="s">
        <v>347</v>
      </c>
      <c r="B70" s="216"/>
      <c r="C70" s="87">
        <f>SUM(C71:C73)</f>
        <v>0</v>
      </c>
      <c r="D70" s="83">
        <f>SUM(D71:D73)</f>
        <v>0</v>
      </c>
      <c r="E70" s="113">
        <f t="shared" si="9"/>
        <v>0</v>
      </c>
      <c r="F70" s="87">
        <f t="shared" ref="F70" si="11">SUM(F71:F73)</f>
        <v>0</v>
      </c>
      <c r="G70" s="87">
        <v>0</v>
      </c>
      <c r="H70" s="83">
        <f t="shared" si="8"/>
        <v>0</v>
      </c>
    </row>
    <row r="71" spans="1:8" x14ac:dyDescent="0.25">
      <c r="A71" s="41"/>
      <c r="B71" s="42" t="s">
        <v>348</v>
      </c>
      <c r="C71" s="87">
        <v>0</v>
      </c>
      <c r="D71" s="83">
        <v>0</v>
      </c>
      <c r="E71" s="113">
        <f t="shared" si="9"/>
        <v>0</v>
      </c>
      <c r="F71" s="87">
        <v>0</v>
      </c>
      <c r="G71" s="83">
        <v>0</v>
      </c>
      <c r="H71" s="83">
        <f t="shared" si="8"/>
        <v>0</v>
      </c>
    </row>
    <row r="72" spans="1:8" x14ac:dyDescent="0.25">
      <c r="A72" s="41"/>
      <c r="B72" s="42" t="s">
        <v>349</v>
      </c>
      <c r="C72" s="87">
        <v>0</v>
      </c>
      <c r="D72" s="83">
        <v>0</v>
      </c>
      <c r="E72" s="113">
        <f t="shared" si="9"/>
        <v>0</v>
      </c>
      <c r="F72" s="87">
        <v>0</v>
      </c>
      <c r="G72" s="83">
        <v>0</v>
      </c>
      <c r="H72" s="83">
        <f t="shared" si="8"/>
        <v>0</v>
      </c>
    </row>
    <row r="73" spans="1:8" x14ac:dyDescent="0.25">
      <c r="A73" s="41"/>
      <c r="B73" s="42" t="s">
        <v>350</v>
      </c>
      <c r="C73" s="87">
        <v>0</v>
      </c>
      <c r="D73" s="83">
        <v>0</v>
      </c>
      <c r="E73" s="113">
        <f t="shared" si="9"/>
        <v>0</v>
      </c>
      <c r="F73" s="87">
        <v>0</v>
      </c>
      <c r="G73" s="83">
        <v>0</v>
      </c>
      <c r="H73" s="83">
        <f t="shared" si="8"/>
        <v>0</v>
      </c>
    </row>
    <row r="74" spans="1:8" x14ac:dyDescent="0.25">
      <c r="A74" s="202" t="s">
        <v>351</v>
      </c>
      <c r="B74" s="216"/>
      <c r="C74" s="87">
        <f>SUM(C75:C81)</f>
        <v>0</v>
      </c>
      <c r="D74" s="83">
        <f>SUM(D75:D81)</f>
        <v>0</v>
      </c>
      <c r="E74" s="113">
        <f t="shared" ref="E74:E81" si="12">+C74</f>
        <v>0</v>
      </c>
      <c r="F74" s="87">
        <f t="shared" ref="F74" si="13">SUM(F75:F81)</f>
        <v>0</v>
      </c>
      <c r="G74" s="87">
        <v>0</v>
      </c>
      <c r="H74" s="83">
        <f t="shared" ref="H74:H81" si="14">E74-F74</f>
        <v>0</v>
      </c>
    </row>
    <row r="75" spans="1:8" x14ac:dyDescent="0.25">
      <c r="A75" s="41"/>
      <c r="B75" s="42" t="s">
        <v>352</v>
      </c>
      <c r="C75" s="87">
        <v>0</v>
      </c>
      <c r="D75" s="83">
        <v>0</v>
      </c>
      <c r="E75" s="113">
        <f t="shared" si="12"/>
        <v>0</v>
      </c>
      <c r="F75" s="87">
        <v>0</v>
      </c>
      <c r="G75" s="83">
        <v>0</v>
      </c>
      <c r="H75" s="83">
        <f t="shared" si="14"/>
        <v>0</v>
      </c>
    </row>
    <row r="76" spans="1:8" x14ac:dyDescent="0.25">
      <c r="A76" s="41"/>
      <c r="B76" s="42" t="s">
        <v>353</v>
      </c>
      <c r="C76" s="87">
        <v>0</v>
      </c>
      <c r="D76" s="83">
        <v>0</v>
      </c>
      <c r="E76" s="113">
        <f t="shared" si="12"/>
        <v>0</v>
      </c>
      <c r="F76" s="87">
        <v>0</v>
      </c>
      <c r="G76" s="83">
        <v>0</v>
      </c>
      <c r="H76" s="83">
        <f t="shared" si="14"/>
        <v>0</v>
      </c>
    </row>
    <row r="77" spans="1:8" x14ac:dyDescent="0.25">
      <c r="A77" s="41"/>
      <c r="B77" s="42" t="s">
        <v>354</v>
      </c>
      <c r="C77" s="87">
        <v>0</v>
      </c>
      <c r="D77" s="83">
        <v>0</v>
      </c>
      <c r="E77" s="113">
        <f t="shared" si="12"/>
        <v>0</v>
      </c>
      <c r="F77" s="87">
        <v>0</v>
      </c>
      <c r="G77" s="83">
        <v>0</v>
      </c>
      <c r="H77" s="83">
        <f t="shared" si="14"/>
        <v>0</v>
      </c>
    </row>
    <row r="78" spans="1:8" x14ac:dyDescent="0.25">
      <c r="A78" s="41"/>
      <c r="B78" s="42" t="s">
        <v>355</v>
      </c>
      <c r="C78" s="87">
        <v>0</v>
      </c>
      <c r="D78" s="83">
        <v>0</v>
      </c>
      <c r="E78" s="113">
        <f t="shared" si="12"/>
        <v>0</v>
      </c>
      <c r="F78" s="87">
        <v>0</v>
      </c>
      <c r="G78" s="83">
        <v>0</v>
      </c>
      <c r="H78" s="83">
        <f t="shared" si="14"/>
        <v>0</v>
      </c>
    </row>
    <row r="79" spans="1:8" x14ac:dyDescent="0.25">
      <c r="A79" s="41"/>
      <c r="B79" s="42" t="s">
        <v>356</v>
      </c>
      <c r="C79" s="87">
        <v>0</v>
      </c>
      <c r="D79" s="83">
        <v>0</v>
      </c>
      <c r="E79" s="113">
        <f t="shared" si="12"/>
        <v>0</v>
      </c>
      <c r="F79" s="87">
        <v>0</v>
      </c>
      <c r="G79" s="83">
        <v>0</v>
      </c>
      <c r="H79" s="83">
        <f t="shared" si="14"/>
        <v>0</v>
      </c>
    </row>
    <row r="80" spans="1:8" x14ac:dyDescent="0.25">
      <c r="A80" s="41"/>
      <c r="B80" s="42" t="s">
        <v>357</v>
      </c>
      <c r="C80" s="87">
        <v>0</v>
      </c>
      <c r="D80" s="83">
        <v>0</v>
      </c>
      <c r="E80" s="113">
        <f t="shared" si="12"/>
        <v>0</v>
      </c>
      <c r="F80" s="87">
        <v>0</v>
      </c>
      <c r="G80" s="83">
        <v>0</v>
      </c>
      <c r="H80" s="83">
        <f t="shared" si="14"/>
        <v>0</v>
      </c>
    </row>
    <row r="81" spans="1:8" x14ac:dyDescent="0.25">
      <c r="A81" s="41"/>
      <c r="B81" s="42" t="s">
        <v>358</v>
      </c>
      <c r="C81" s="87">
        <v>0</v>
      </c>
      <c r="D81" s="83">
        <v>0</v>
      </c>
      <c r="E81" s="113">
        <f t="shared" si="12"/>
        <v>0</v>
      </c>
      <c r="F81" s="87">
        <v>0</v>
      </c>
      <c r="G81" s="83">
        <v>0</v>
      </c>
      <c r="H81" s="83">
        <f t="shared" si="14"/>
        <v>0</v>
      </c>
    </row>
    <row r="82" spans="1:8" ht="15.75" thickBot="1" x14ac:dyDescent="0.3">
      <c r="A82" s="217"/>
      <c r="B82" s="218"/>
      <c r="C82" s="88"/>
      <c r="D82" s="89"/>
      <c r="E82" s="89"/>
      <c r="F82" s="89"/>
      <c r="G82" s="89"/>
      <c r="H82" s="89"/>
    </row>
    <row r="83" spans="1:8" x14ac:dyDescent="0.25">
      <c r="A83" s="120"/>
      <c r="B83" s="120"/>
      <c r="C83" s="121"/>
      <c r="D83" s="121"/>
      <c r="E83" s="121"/>
      <c r="F83" s="121"/>
      <c r="G83" s="121"/>
      <c r="H83" s="121"/>
    </row>
    <row r="84" spans="1:8" x14ac:dyDescent="0.25">
      <c r="A84" s="120"/>
      <c r="B84" s="120"/>
      <c r="C84" s="121"/>
      <c r="D84" s="121"/>
      <c r="E84" s="121"/>
      <c r="F84" s="121"/>
      <c r="G84" s="121"/>
      <c r="H84" s="121"/>
    </row>
    <row r="85" spans="1:8" x14ac:dyDescent="0.25">
      <c r="A85" s="120"/>
      <c r="B85" s="120"/>
      <c r="C85" s="121"/>
      <c r="D85" s="121"/>
      <c r="E85" s="121"/>
      <c r="F85" s="121"/>
      <c r="G85" s="121"/>
      <c r="H85" s="121"/>
    </row>
    <row r="86" spans="1:8" x14ac:dyDescent="0.25">
      <c r="A86" s="120"/>
      <c r="B86" s="120"/>
      <c r="C86" s="121"/>
      <c r="D86" s="121"/>
      <c r="E86" s="121"/>
      <c r="F86" s="121"/>
      <c r="G86" s="121"/>
      <c r="H86" s="121"/>
    </row>
    <row r="87" spans="1:8" ht="15.75" thickBot="1" x14ac:dyDescent="0.3">
      <c r="A87" s="120"/>
      <c r="B87" s="120"/>
      <c r="C87" s="121"/>
      <c r="D87" s="121"/>
      <c r="E87" s="121"/>
      <c r="F87" s="121"/>
      <c r="G87" s="121"/>
      <c r="H87" s="121"/>
    </row>
    <row r="88" spans="1:8" x14ac:dyDescent="0.25">
      <c r="A88" s="214"/>
      <c r="B88" s="215"/>
      <c r="C88" s="76"/>
      <c r="D88" s="76"/>
      <c r="E88" s="76"/>
      <c r="F88" s="76"/>
      <c r="G88" s="76"/>
      <c r="H88" s="76"/>
    </row>
    <row r="89" spans="1:8" x14ac:dyDescent="0.25">
      <c r="A89" s="191" t="s">
        <v>359</v>
      </c>
      <c r="B89" s="206"/>
      <c r="C89" s="70">
        <v>0</v>
      </c>
      <c r="D89" s="70">
        <v>0</v>
      </c>
      <c r="E89" s="70">
        <v>0</v>
      </c>
      <c r="F89" s="70">
        <v>0</v>
      </c>
      <c r="G89" s="71">
        <v>0</v>
      </c>
      <c r="H89" s="70">
        <v>0</v>
      </c>
    </row>
    <row r="90" spans="1:8" x14ac:dyDescent="0.25">
      <c r="A90" s="202" t="s">
        <v>286</v>
      </c>
      <c r="B90" s="213"/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287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288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289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41"/>
      <c r="B94" s="42" t="s">
        <v>290</v>
      </c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291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292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293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202" t="s">
        <v>294</v>
      </c>
      <c r="B98" s="213"/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295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296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297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298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299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41"/>
      <c r="B104" s="42" t="s">
        <v>300</v>
      </c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301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302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303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202" t="s">
        <v>304</v>
      </c>
      <c r="B108" s="213"/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305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306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307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308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309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41"/>
      <c r="B114" s="42" t="s">
        <v>310</v>
      </c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311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312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313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202" t="s">
        <v>314</v>
      </c>
      <c r="B118" s="213"/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315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316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317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318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319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41"/>
      <c r="B124" s="42" t="s">
        <v>320</v>
      </c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321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322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323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202" t="s">
        <v>324</v>
      </c>
      <c r="B128" s="213"/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325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326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327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328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329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41"/>
      <c r="B134" s="42" t="s">
        <v>330</v>
      </c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331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332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333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202" t="s">
        <v>334</v>
      </c>
      <c r="B138" s="213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335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336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337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202" t="s">
        <v>338</v>
      </c>
      <c r="B142" s="213"/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339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340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341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342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41"/>
      <c r="B147" s="42" t="s">
        <v>343</v>
      </c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344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345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346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202" t="s">
        <v>347</v>
      </c>
      <c r="B151" s="213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348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349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350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202" t="s">
        <v>351</v>
      </c>
      <c r="B155" s="213"/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352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353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354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 t="s">
        <v>355</v>
      </c>
      <c r="C159" s="74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</row>
    <row r="160" spans="1:8" x14ac:dyDescent="0.25">
      <c r="A160" s="41"/>
      <c r="B160" s="42" t="s">
        <v>356</v>
      </c>
      <c r="C160" s="74">
        <v>0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</row>
    <row r="161" spans="1:9" x14ac:dyDescent="0.25">
      <c r="A161" s="41"/>
      <c r="B161" s="42" t="s">
        <v>357</v>
      </c>
      <c r="C161" s="74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</row>
    <row r="162" spans="1:9" x14ac:dyDescent="0.25">
      <c r="A162" s="41"/>
      <c r="B162" s="42" t="s">
        <v>358</v>
      </c>
      <c r="C162" s="74">
        <v>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</row>
    <row r="163" spans="1:9" x14ac:dyDescent="0.25">
      <c r="A163" s="41"/>
      <c r="B163" s="42"/>
      <c r="C163" s="74"/>
      <c r="D163" s="71"/>
      <c r="E163" s="71"/>
      <c r="F163" s="71"/>
      <c r="G163" s="71"/>
      <c r="H163" s="71"/>
    </row>
    <row r="164" spans="1:9" x14ac:dyDescent="0.25">
      <c r="A164" s="191" t="s">
        <v>360</v>
      </c>
      <c r="B164" s="206"/>
      <c r="C164" s="86">
        <f t="shared" ref="C164:H164" si="15">C8+C89</f>
        <v>15643015</v>
      </c>
      <c r="D164" s="86">
        <f t="shared" si="15"/>
        <v>0</v>
      </c>
      <c r="E164" s="86">
        <f t="shared" si="15"/>
        <v>15643015</v>
      </c>
      <c r="F164" s="86">
        <f t="shared" si="15"/>
        <v>10035970.699999999</v>
      </c>
      <c r="G164" s="86">
        <f t="shared" si="15"/>
        <v>10015243.140000001</v>
      </c>
      <c r="H164" s="86">
        <f t="shared" si="15"/>
        <v>5607044.2999999998</v>
      </c>
      <c r="I164" s="111"/>
    </row>
    <row r="165" spans="1:9" ht="15.75" thickBot="1" x14ac:dyDescent="0.3">
      <c r="A165" s="51"/>
      <c r="B165" s="52"/>
      <c r="C165" s="75"/>
      <c r="D165" s="73"/>
      <c r="E165" s="73"/>
      <c r="F165" s="73"/>
      <c r="G165" s="73"/>
      <c r="H165" s="7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8:B128"/>
    <mergeCell ref="A89:B89"/>
    <mergeCell ref="A88:B88"/>
    <mergeCell ref="A90:B90"/>
    <mergeCell ref="A98:B98"/>
    <mergeCell ref="A108:B108"/>
    <mergeCell ref="A118:B118"/>
    <mergeCell ref="A138:B138"/>
    <mergeCell ref="A142:B142"/>
    <mergeCell ref="A151:B151"/>
    <mergeCell ref="A155:B155"/>
    <mergeCell ref="A164:B16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34"/>
  <sheetViews>
    <sheetView zoomScale="145" zoomScaleNormal="145" workbookViewId="0">
      <pane xSplit="2" ySplit="7" topLeftCell="C8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65" t="s">
        <v>418</v>
      </c>
      <c r="B1" s="224"/>
      <c r="C1" s="224"/>
      <c r="D1" s="224"/>
      <c r="E1" s="224"/>
      <c r="F1" s="224"/>
      <c r="G1" s="166"/>
    </row>
    <row r="2" spans="1:10" x14ac:dyDescent="0.25">
      <c r="A2" s="143" t="s">
        <v>279</v>
      </c>
      <c r="B2" s="144"/>
      <c r="C2" s="144"/>
      <c r="D2" s="144"/>
      <c r="E2" s="144"/>
      <c r="F2" s="144"/>
      <c r="G2" s="145"/>
    </row>
    <row r="3" spans="1:10" x14ac:dyDescent="0.25">
      <c r="A3" s="143" t="s">
        <v>361</v>
      </c>
      <c r="B3" s="144"/>
      <c r="C3" s="144"/>
      <c r="D3" s="144"/>
      <c r="E3" s="144"/>
      <c r="F3" s="144"/>
      <c r="G3" s="145"/>
    </row>
    <row r="4" spans="1:10" x14ac:dyDescent="0.25">
      <c r="A4" s="143" t="s">
        <v>436</v>
      </c>
      <c r="B4" s="144"/>
      <c r="C4" s="144"/>
      <c r="D4" s="144"/>
      <c r="E4" s="144"/>
      <c r="F4" s="144"/>
      <c r="G4" s="145"/>
    </row>
    <row r="5" spans="1:10" ht="15.75" thickBot="1" x14ac:dyDescent="0.3">
      <c r="A5" s="146" t="s">
        <v>1</v>
      </c>
      <c r="B5" s="147"/>
      <c r="C5" s="147"/>
      <c r="D5" s="147"/>
      <c r="E5" s="147"/>
      <c r="F5" s="147"/>
      <c r="G5" s="148"/>
    </row>
    <row r="6" spans="1:10" ht="15.75" thickBot="1" x14ac:dyDescent="0.3">
      <c r="A6" s="167" t="s">
        <v>2</v>
      </c>
      <c r="B6" s="162" t="s">
        <v>281</v>
      </c>
      <c r="C6" s="163"/>
      <c r="D6" s="163"/>
      <c r="E6" s="163"/>
      <c r="F6" s="164"/>
      <c r="G6" s="167" t="s">
        <v>282</v>
      </c>
    </row>
    <row r="7" spans="1:10" ht="24" customHeight="1" thickBot="1" x14ac:dyDescent="0.3">
      <c r="A7" s="168"/>
      <c r="B7" s="103" t="s">
        <v>168</v>
      </c>
      <c r="C7" s="103" t="s">
        <v>212</v>
      </c>
      <c r="D7" s="103" t="s">
        <v>213</v>
      </c>
      <c r="E7" s="103" t="s">
        <v>169</v>
      </c>
      <c r="F7" s="103" t="s">
        <v>186</v>
      </c>
      <c r="G7" s="168"/>
    </row>
    <row r="8" spans="1:10" x14ac:dyDescent="0.25">
      <c r="A8" s="126" t="s">
        <v>362</v>
      </c>
      <c r="B8" s="225">
        <f>SUM(B10:B17)</f>
        <v>15643015</v>
      </c>
      <c r="C8" s="225">
        <f t="shared" ref="C8" si="0">+C10</f>
        <v>0</v>
      </c>
      <c r="D8" s="225">
        <f>SUM(D10:D17)</f>
        <v>15643015</v>
      </c>
      <c r="E8" s="225">
        <f t="shared" ref="E8:G8" si="1">SUM(E10:E17)</f>
        <v>10035970.700000001</v>
      </c>
      <c r="F8" s="225">
        <f t="shared" si="1"/>
        <v>10015243.140000001</v>
      </c>
      <c r="G8" s="225">
        <f t="shared" si="1"/>
        <v>5607044.2999999989</v>
      </c>
    </row>
    <row r="9" spans="1:10" ht="12" customHeight="1" x14ac:dyDescent="0.25">
      <c r="A9" s="126" t="s">
        <v>417</v>
      </c>
      <c r="B9" s="223"/>
      <c r="C9" s="223"/>
      <c r="D9" s="223"/>
      <c r="E9" s="223"/>
      <c r="F9" s="223"/>
      <c r="G9" s="223"/>
    </row>
    <row r="10" spans="1:10" ht="12.75" customHeight="1" x14ac:dyDescent="0.25">
      <c r="A10" s="125" t="s">
        <v>427</v>
      </c>
      <c r="B10" s="132">
        <v>1683529.52</v>
      </c>
      <c r="C10" s="79">
        <v>0</v>
      </c>
      <c r="D10" s="132">
        <v>1683529.52</v>
      </c>
      <c r="E10" s="132">
        <v>1239748.1399999999</v>
      </c>
      <c r="F10" s="132">
        <v>1239748.1399999999</v>
      </c>
      <c r="G10" s="122">
        <f>+D10-E10</f>
        <v>443781.38000000012</v>
      </c>
      <c r="H10" s="111"/>
      <c r="I10" s="111"/>
      <c r="J10" s="111"/>
    </row>
    <row r="11" spans="1:10" ht="12.75" customHeight="1" x14ac:dyDescent="0.25">
      <c r="A11" s="125" t="s">
        <v>428</v>
      </c>
      <c r="B11" s="132">
        <v>313035.40000000002</v>
      </c>
      <c r="C11" s="79">
        <v>0</v>
      </c>
      <c r="D11" s="132">
        <v>313035.40000000002</v>
      </c>
      <c r="E11" s="132">
        <v>189258.91</v>
      </c>
      <c r="F11" s="132">
        <v>189258.91</v>
      </c>
      <c r="G11" s="122">
        <f>+D11-E11</f>
        <v>123776.49000000002</v>
      </c>
      <c r="H11" s="111"/>
      <c r="I11" s="111"/>
      <c r="J11" s="111"/>
    </row>
    <row r="12" spans="1:10" ht="12.75" customHeight="1" x14ac:dyDescent="0.25">
      <c r="A12" s="125" t="s">
        <v>429</v>
      </c>
      <c r="B12" s="132">
        <v>4829199.5199999996</v>
      </c>
      <c r="C12" s="79">
        <v>0</v>
      </c>
      <c r="D12" s="132">
        <v>4829199.5199999996</v>
      </c>
      <c r="E12" s="132">
        <v>3072706.44</v>
      </c>
      <c r="F12" s="132">
        <v>3051978.88</v>
      </c>
      <c r="G12" s="122">
        <f t="shared" ref="G12:G17" si="2">+D12-E12</f>
        <v>1756493.0799999996</v>
      </c>
      <c r="H12" s="111"/>
      <c r="I12" s="111"/>
      <c r="J12" s="111"/>
    </row>
    <row r="13" spans="1:10" s="124" customFormat="1" ht="12.75" customHeight="1" x14ac:dyDescent="0.25">
      <c r="A13" s="125" t="s">
        <v>430</v>
      </c>
      <c r="B13" s="132">
        <v>297139.3</v>
      </c>
      <c r="C13" s="79">
        <v>0</v>
      </c>
      <c r="D13" s="132">
        <v>297139.3</v>
      </c>
      <c r="E13" s="132">
        <v>203960.03</v>
      </c>
      <c r="F13" s="132">
        <v>203960.03</v>
      </c>
      <c r="G13" s="122">
        <f t="shared" si="2"/>
        <v>93179.26999999999</v>
      </c>
      <c r="H13" s="111"/>
      <c r="I13" s="111"/>
      <c r="J13" s="111"/>
    </row>
    <row r="14" spans="1:10" s="124" customFormat="1" ht="12.75" customHeight="1" x14ac:dyDescent="0.25">
      <c r="A14" s="125" t="s">
        <v>431</v>
      </c>
      <c r="B14" s="132">
        <v>1126270.92</v>
      </c>
      <c r="C14" s="79">
        <v>0</v>
      </c>
      <c r="D14" s="132">
        <v>1126270.92</v>
      </c>
      <c r="E14" s="132">
        <v>613715.25</v>
      </c>
      <c r="F14" s="132">
        <v>613715.25</v>
      </c>
      <c r="G14" s="122">
        <f t="shared" si="2"/>
        <v>512555.66999999993</v>
      </c>
      <c r="H14" s="111"/>
      <c r="I14" s="111"/>
      <c r="J14" s="111"/>
    </row>
    <row r="15" spans="1:10" s="124" customFormat="1" ht="12.75" customHeight="1" x14ac:dyDescent="0.25">
      <c r="A15" s="125" t="s">
        <v>432</v>
      </c>
      <c r="B15" s="132">
        <v>264398.65000000002</v>
      </c>
      <c r="C15" s="79">
        <v>0</v>
      </c>
      <c r="D15" s="132">
        <v>264398.65000000002</v>
      </c>
      <c r="E15" s="132">
        <v>164462.74</v>
      </c>
      <c r="F15" s="132">
        <v>164462.74</v>
      </c>
      <c r="G15" s="122">
        <f t="shared" si="2"/>
        <v>99935.910000000033</v>
      </c>
      <c r="H15" s="111"/>
      <c r="I15" s="111"/>
      <c r="J15" s="111"/>
    </row>
    <row r="16" spans="1:10" ht="12.75" customHeight="1" x14ac:dyDescent="0.25">
      <c r="A16" s="125" t="s">
        <v>433</v>
      </c>
      <c r="B16" s="132">
        <v>1920327.64</v>
      </c>
      <c r="C16" s="79">
        <v>0</v>
      </c>
      <c r="D16" s="132">
        <v>1920327.64</v>
      </c>
      <c r="E16" s="132">
        <v>1071803.6200000001</v>
      </c>
      <c r="F16" s="132">
        <v>1071803.6200000001</v>
      </c>
      <c r="G16" s="122">
        <f t="shared" si="2"/>
        <v>848524.01999999979</v>
      </c>
      <c r="H16" s="111"/>
      <c r="I16" s="111"/>
      <c r="J16" s="111"/>
    </row>
    <row r="17" spans="1:10" ht="12.75" customHeight="1" x14ac:dyDescent="0.25">
      <c r="A17" s="125" t="s">
        <v>434</v>
      </c>
      <c r="B17" s="132">
        <v>5209114.05</v>
      </c>
      <c r="C17" s="79">
        <v>0</v>
      </c>
      <c r="D17" s="132">
        <v>5209114.05</v>
      </c>
      <c r="E17" s="132">
        <v>3480315.57</v>
      </c>
      <c r="F17" s="132">
        <v>3480315.57</v>
      </c>
      <c r="G17" s="122">
        <f t="shared" si="2"/>
        <v>1728798.48</v>
      </c>
      <c r="H17" s="111"/>
      <c r="I17" s="111"/>
      <c r="J17" s="111"/>
    </row>
    <row r="18" spans="1:10" ht="3" customHeight="1" x14ac:dyDescent="0.25">
      <c r="A18" s="59"/>
      <c r="B18" s="122"/>
      <c r="C18" s="79"/>
      <c r="D18" s="79"/>
      <c r="E18" s="79"/>
      <c r="F18" s="79"/>
      <c r="G18" s="79"/>
    </row>
    <row r="19" spans="1:10" x14ac:dyDescent="0.25">
      <c r="A19" s="123" t="s">
        <v>363</v>
      </c>
      <c r="B19" s="223">
        <f t="shared" ref="B19:G19" si="3">SUM(B21:B28)</f>
        <v>0</v>
      </c>
      <c r="C19" s="223">
        <f t="shared" si="3"/>
        <v>0</v>
      </c>
      <c r="D19" s="223">
        <f t="shared" si="3"/>
        <v>0</v>
      </c>
      <c r="E19" s="223">
        <f t="shared" si="3"/>
        <v>0</v>
      </c>
      <c r="F19" s="223">
        <f t="shared" si="3"/>
        <v>0</v>
      </c>
      <c r="G19" s="223">
        <f t="shared" si="3"/>
        <v>0</v>
      </c>
    </row>
    <row r="20" spans="1:10" x14ac:dyDescent="0.25">
      <c r="A20" s="123" t="s">
        <v>364</v>
      </c>
      <c r="B20" s="223"/>
      <c r="C20" s="223"/>
      <c r="D20" s="223"/>
      <c r="E20" s="223"/>
      <c r="F20" s="223"/>
      <c r="G20" s="223"/>
    </row>
    <row r="21" spans="1:10" ht="17.25" customHeight="1" x14ac:dyDescent="0.25">
      <c r="A21" s="125" t="s">
        <v>427</v>
      </c>
      <c r="B21" s="122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f>+D21-E21</f>
        <v>0</v>
      </c>
    </row>
    <row r="22" spans="1:10" s="124" customFormat="1" ht="17.25" customHeight="1" x14ac:dyDescent="0.25">
      <c r="A22" s="125" t="s">
        <v>428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f t="shared" ref="G22:G28" si="4">+D22-E22</f>
        <v>0</v>
      </c>
    </row>
    <row r="23" spans="1:10" s="124" customFormat="1" ht="17.25" customHeight="1" x14ac:dyDescent="0.25">
      <c r="A23" s="125" t="s">
        <v>429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 t="shared" si="4"/>
        <v>0</v>
      </c>
    </row>
    <row r="24" spans="1:10" s="124" customFormat="1" ht="17.25" customHeight="1" x14ac:dyDescent="0.25">
      <c r="A24" s="125" t="s">
        <v>430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f t="shared" si="4"/>
        <v>0</v>
      </c>
    </row>
    <row r="25" spans="1:10" s="124" customFormat="1" ht="17.25" customHeight="1" x14ac:dyDescent="0.25">
      <c r="A25" s="125" t="s">
        <v>431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f t="shared" si="4"/>
        <v>0</v>
      </c>
    </row>
    <row r="26" spans="1:10" s="124" customFormat="1" ht="17.25" customHeight="1" x14ac:dyDescent="0.25">
      <c r="A26" s="125" t="s">
        <v>432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f t="shared" si="4"/>
        <v>0</v>
      </c>
    </row>
    <row r="27" spans="1:10" s="124" customFormat="1" ht="17.25" customHeight="1" x14ac:dyDescent="0.25">
      <c r="A27" s="125" t="s">
        <v>433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f t="shared" si="4"/>
        <v>0</v>
      </c>
    </row>
    <row r="28" spans="1:10" s="124" customFormat="1" ht="17.25" customHeight="1" x14ac:dyDescent="0.25">
      <c r="A28" s="125" t="s">
        <v>434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f t="shared" si="4"/>
        <v>0</v>
      </c>
    </row>
    <row r="29" spans="1:10" ht="5.25" customHeight="1" x14ac:dyDescent="0.25">
      <c r="A29" s="59"/>
      <c r="B29" s="122"/>
      <c r="C29" s="79"/>
      <c r="D29" s="79"/>
      <c r="E29" s="79"/>
      <c r="F29" s="79"/>
      <c r="G29" s="79"/>
    </row>
    <row r="30" spans="1:10" ht="17.25" customHeight="1" x14ac:dyDescent="0.25">
      <c r="A30" s="126" t="s">
        <v>360</v>
      </c>
      <c r="B30" s="122">
        <f t="shared" ref="B30:G30" si="5">B8+B19</f>
        <v>15643015</v>
      </c>
      <c r="C30" s="79">
        <f t="shared" si="5"/>
        <v>0</v>
      </c>
      <c r="D30" s="79">
        <f t="shared" si="5"/>
        <v>15643015</v>
      </c>
      <c r="E30" s="79">
        <f t="shared" si="5"/>
        <v>10035970.700000001</v>
      </c>
      <c r="F30" s="79">
        <f t="shared" si="5"/>
        <v>10015243.140000001</v>
      </c>
      <c r="G30" s="79">
        <f t="shared" si="5"/>
        <v>5607044.2999999989</v>
      </c>
    </row>
    <row r="31" spans="1:10" ht="17.25" customHeight="1" thickBot="1" x14ac:dyDescent="0.3">
      <c r="A31" s="127"/>
      <c r="B31" s="128"/>
      <c r="C31" s="85"/>
      <c r="D31" s="85"/>
      <c r="E31" s="85"/>
      <c r="F31" s="85"/>
      <c r="G31" s="85"/>
    </row>
    <row r="32" spans="1:10" ht="17.25" customHeight="1" x14ac:dyDescent="0.25"/>
    <row r="33" spans="2:3" ht="17.25" customHeight="1" x14ac:dyDescent="0.25">
      <c r="B33" s="115"/>
      <c r="C33" s="116"/>
    </row>
    <row r="34" spans="2:3" x14ac:dyDescent="0.25">
      <c r="B34" s="115"/>
      <c r="C34" s="116"/>
    </row>
  </sheetData>
  <mergeCells count="20">
    <mergeCell ref="G8:G9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19:B20"/>
    <mergeCell ref="C19:C20"/>
    <mergeCell ref="D19:D20"/>
    <mergeCell ref="E19:E20"/>
    <mergeCell ref="F19:F20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tabSelected="1" zoomScale="145" zoomScaleNormal="145" workbookViewId="0">
      <pane xSplit="4" ySplit="7" topLeftCell="E8" activePane="bottomRight" state="frozen"/>
      <selection activeCell="A31" sqref="A31"/>
      <selection pane="topRight" activeCell="A31" sqref="A31"/>
      <selection pane="bottomLeft" activeCell="A31" sqref="A31"/>
      <selection pane="bottomRight" activeCell="B20" sqref="B20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40" t="s">
        <v>418</v>
      </c>
      <c r="B1" s="141"/>
      <c r="C1" s="141"/>
      <c r="D1" s="141"/>
      <c r="E1" s="141"/>
      <c r="F1" s="141"/>
      <c r="G1" s="141"/>
      <c r="H1" s="219"/>
    </row>
    <row r="2" spans="1:8" x14ac:dyDescent="0.25">
      <c r="A2" s="171" t="s">
        <v>279</v>
      </c>
      <c r="B2" s="172"/>
      <c r="C2" s="172"/>
      <c r="D2" s="172"/>
      <c r="E2" s="172"/>
      <c r="F2" s="172"/>
      <c r="G2" s="172"/>
      <c r="H2" s="220"/>
    </row>
    <row r="3" spans="1:8" x14ac:dyDescent="0.25">
      <c r="A3" s="171" t="s">
        <v>365</v>
      </c>
      <c r="B3" s="172"/>
      <c r="C3" s="172"/>
      <c r="D3" s="172"/>
      <c r="E3" s="172"/>
      <c r="F3" s="172"/>
      <c r="G3" s="172"/>
      <c r="H3" s="220"/>
    </row>
    <row r="4" spans="1:8" x14ac:dyDescent="0.25">
      <c r="A4" s="171" t="s">
        <v>436</v>
      </c>
      <c r="B4" s="172"/>
      <c r="C4" s="172"/>
      <c r="D4" s="172"/>
      <c r="E4" s="172"/>
      <c r="F4" s="172"/>
      <c r="G4" s="172"/>
      <c r="H4" s="220"/>
    </row>
    <row r="5" spans="1:8" ht="15.75" thickBot="1" x14ac:dyDescent="0.3">
      <c r="A5" s="209" t="s">
        <v>1</v>
      </c>
      <c r="B5" s="210"/>
      <c r="C5" s="210"/>
      <c r="D5" s="210"/>
      <c r="E5" s="210"/>
      <c r="F5" s="210"/>
      <c r="G5" s="210"/>
      <c r="H5" s="221"/>
    </row>
    <row r="6" spans="1:8" ht="12.75" customHeight="1" thickBot="1" x14ac:dyDescent="0.3">
      <c r="A6" s="140" t="s">
        <v>2</v>
      </c>
      <c r="B6" s="142"/>
      <c r="C6" s="162" t="s">
        <v>281</v>
      </c>
      <c r="D6" s="163"/>
      <c r="E6" s="163"/>
      <c r="F6" s="163"/>
      <c r="G6" s="164"/>
      <c r="H6" s="167" t="s">
        <v>282</v>
      </c>
    </row>
    <row r="7" spans="1:8" ht="26.25" customHeight="1" thickBot="1" x14ac:dyDescent="0.3">
      <c r="A7" s="209"/>
      <c r="B7" s="211"/>
      <c r="C7" s="103" t="s">
        <v>168</v>
      </c>
      <c r="D7" s="103" t="s">
        <v>283</v>
      </c>
      <c r="E7" s="103" t="s">
        <v>284</v>
      </c>
      <c r="F7" s="103" t="s">
        <v>169</v>
      </c>
      <c r="G7" s="103" t="s">
        <v>186</v>
      </c>
      <c r="H7" s="168"/>
    </row>
    <row r="8" spans="1:8" ht="16.5" customHeight="1" x14ac:dyDescent="0.25">
      <c r="A8" s="226" t="s">
        <v>366</v>
      </c>
      <c r="B8" s="227"/>
      <c r="C8" s="79">
        <f>C9+C19+C28+C39</f>
        <v>15643015</v>
      </c>
      <c r="D8" s="79">
        <f t="shared" ref="D8:H8" si="0">D9+D19+D28+D39</f>
        <v>0</v>
      </c>
      <c r="E8" s="79">
        <f t="shared" si="0"/>
        <v>15643015</v>
      </c>
      <c r="F8" s="79">
        <f t="shared" si="0"/>
        <v>10035970.699999999</v>
      </c>
      <c r="G8" s="79">
        <f t="shared" si="0"/>
        <v>10015243.140000001</v>
      </c>
      <c r="H8" s="79">
        <f t="shared" si="0"/>
        <v>5607044.3000000007</v>
      </c>
    </row>
    <row r="9" spans="1:8" x14ac:dyDescent="0.25">
      <c r="A9" s="191" t="s">
        <v>367</v>
      </c>
      <c r="B9" s="206"/>
      <c r="C9" s="83">
        <f>SUM(C10:C17)</f>
        <v>0</v>
      </c>
      <c r="D9" s="83">
        <f t="shared" ref="D9:H9" si="1">SUM(D10:D17)</f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</row>
    <row r="10" spans="1:8" x14ac:dyDescent="0.25">
      <c r="A10" s="41"/>
      <c r="B10" s="48" t="s">
        <v>368</v>
      </c>
      <c r="C10" s="83">
        <v>0</v>
      </c>
      <c r="D10" s="83">
        <v>0</v>
      </c>
      <c r="E10" s="83">
        <f>C10+D10</f>
        <v>0</v>
      </c>
      <c r="F10" s="83">
        <v>0</v>
      </c>
      <c r="G10" s="83">
        <v>0</v>
      </c>
      <c r="H10" s="83">
        <f>E10-F10</f>
        <v>0</v>
      </c>
    </row>
    <row r="11" spans="1:8" x14ac:dyDescent="0.25">
      <c r="A11" s="41"/>
      <c r="B11" s="48" t="s">
        <v>369</v>
      </c>
      <c r="C11" s="83">
        <v>0</v>
      </c>
      <c r="D11" s="83">
        <v>0</v>
      </c>
      <c r="E11" s="83">
        <f t="shared" ref="E11:E17" si="2">C11+D11</f>
        <v>0</v>
      </c>
      <c r="F11" s="83">
        <v>0</v>
      </c>
      <c r="G11" s="83">
        <v>0</v>
      </c>
      <c r="H11" s="83">
        <f t="shared" ref="H11:H17" si="3">E11-F11</f>
        <v>0</v>
      </c>
    </row>
    <row r="12" spans="1:8" x14ac:dyDescent="0.25">
      <c r="A12" s="41"/>
      <c r="B12" s="48" t="s">
        <v>370</v>
      </c>
      <c r="C12" s="83">
        <v>0</v>
      </c>
      <c r="D12" s="83">
        <v>0</v>
      </c>
      <c r="E12" s="83">
        <f t="shared" si="2"/>
        <v>0</v>
      </c>
      <c r="F12" s="83">
        <v>0</v>
      </c>
      <c r="G12" s="83">
        <v>0</v>
      </c>
      <c r="H12" s="83">
        <f t="shared" si="3"/>
        <v>0</v>
      </c>
    </row>
    <row r="13" spans="1:8" x14ac:dyDescent="0.25">
      <c r="A13" s="41"/>
      <c r="B13" s="48" t="s">
        <v>371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41"/>
      <c r="B14" s="48" t="s">
        <v>372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41"/>
      <c r="B15" s="48" t="s">
        <v>373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41"/>
      <c r="B16" s="48" t="s">
        <v>374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41"/>
      <c r="B17" s="48" t="s">
        <v>375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ht="7.5" customHeight="1" x14ac:dyDescent="0.25">
      <c r="A18" s="53"/>
      <c r="B18" s="54"/>
      <c r="C18" s="84"/>
      <c r="D18" s="84"/>
      <c r="E18" s="84"/>
      <c r="F18" s="84"/>
      <c r="G18" s="84"/>
      <c r="H18" s="84"/>
    </row>
    <row r="19" spans="1:8" x14ac:dyDescent="0.25">
      <c r="A19" s="191" t="s">
        <v>376</v>
      </c>
      <c r="B19" s="206"/>
      <c r="C19" s="130">
        <f>SUM(C20:C26)</f>
        <v>0</v>
      </c>
      <c r="D19" s="130">
        <f t="shared" ref="D19:H19" si="4">SUM(D20:D26)</f>
        <v>0</v>
      </c>
      <c r="E19" s="130">
        <f t="shared" si="4"/>
        <v>0</v>
      </c>
      <c r="F19" s="130">
        <f t="shared" si="4"/>
        <v>0</v>
      </c>
      <c r="G19" s="130">
        <f t="shared" si="4"/>
        <v>0</v>
      </c>
      <c r="H19" s="130">
        <f t="shared" si="4"/>
        <v>0</v>
      </c>
    </row>
    <row r="20" spans="1:8" x14ac:dyDescent="0.25">
      <c r="A20" s="41"/>
      <c r="B20" s="48" t="s">
        <v>377</v>
      </c>
      <c r="C20" s="83">
        <v>0</v>
      </c>
      <c r="D20" s="83">
        <v>0</v>
      </c>
      <c r="E20" s="83">
        <f t="shared" ref="E20:E26" si="5">C20+D20</f>
        <v>0</v>
      </c>
      <c r="F20" s="83">
        <v>0</v>
      </c>
      <c r="G20" s="83">
        <v>0</v>
      </c>
      <c r="H20" s="83">
        <f t="shared" ref="H20:H26" si="6">E20-F20</f>
        <v>0</v>
      </c>
    </row>
    <row r="21" spans="1:8" x14ac:dyDescent="0.25">
      <c r="A21" s="41"/>
      <c r="B21" s="48" t="s">
        <v>378</v>
      </c>
      <c r="C21" s="83">
        <v>0</v>
      </c>
      <c r="D21" s="83">
        <v>0</v>
      </c>
      <c r="E21" s="83">
        <f t="shared" si="5"/>
        <v>0</v>
      </c>
      <c r="F21" s="83">
        <v>0</v>
      </c>
      <c r="G21" s="83">
        <v>0</v>
      </c>
      <c r="H21" s="83">
        <f t="shared" si="6"/>
        <v>0</v>
      </c>
    </row>
    <row r="22" spans="1:8" x14ac:dyDescent="0.25">
      <c r="A22" s="41"/>
      <c r="B22" s="48" t="s">
        <v>379</v>
      </c>
      <c r="C22" s="83">
        <v>0</v>
      </c>
      <c r="D22" s="83">
        <v>0</v>
      </c>
      <c r="E22" s="83">
        <f t="shared" si="5"/>
        <v>0</v>
      </c>
      <c r="F22" s="83">
        <v>0</v>
      </c>
      <c r="G22" s="83">
        <v>0</v>
      </c>
      <c r="H22" s="83">
        <f t="shared" si="6"/>
        <v>0</v>
      </c>
    </row>
    <row r="23" spans="1:8" x14ac:dyDescent="0.25">
      <c r="A23" s="41"/>
      <c r="B23" s="48" t="s">
        <v>380</v>
      </c>
      <c r="C23" s="83">
        <v>0</v>
      </c>
      <c r="D23" s="83">
        <v>0</v>
      </c>
      <c r="E23" s="83">
        <f t="shared" si="5"/>
        <v>0</v>
      </c>
      <c r="F23" s="83">
        <v>0</v>
      </c>
      <c r="G23" s="83">
        <v>0</v>
      </c>
      <c r="H23" s="83">
        <f t="shared" si="6"/>
        <v>0</v>
      </c>
    </row>
    <row r="24" spans="1:8" x14ac:dyDescent="0.25">
      <c r="A24" s="41"/>
      <c r="B24" s="48" t="s">
        <v>381</v>
      </c>
      <c r="C24" s="83">
        <v>0</v>
      </c>
      <c r="D24" s="83">
        <v>0</v>
      </c>
      <c r="E24" s="83">
        <f t="shared" si="5"/>
        <v>0</v>
      </c>
      <c r="F24" s="83">
        <v>0</v>
      </c>
      <c r="G24" s="83">
        <v>0</v>
      </c>
      <c r="H24" s="83">
        <f t="shared" si="6"/>
        <v>0</v>
      </c>
    </row>
    <row r="25" spans="1:8" x14ac:dyDescent="0.25">
      <c r="A25" s="41"/>
      <c r="B25" s="48" t="s">
        <v>382</v>
      </c>
      <c r="C25" s="83">
        <v>0</v>
      </c>
      <c r="D25" s="83">
        <v>0</v>
      </c>
      <c r="E25" s="83">
        <f t="shared" si="5"/>
        <v>0</v>
      </c>
      <c r="F25" s="83">
        <v>0</v>
      </c>
      <c r="G25" s="83">
        <v>0</v>
      </c>
      <c r="H25" s="83">
        <f t="shared" si="6"/>
        <v>0</v>
      </c>
    </row>
    <row r="26" spans="1:8" x14ac:dyDescent="0.25">
      <c r="A26" s="41"/>
      <c r="B26" s="48" t="s">
        <v>383</v>
      </c>
      <c r="C26" s="83">
        <v>0</v>
      </c>
      <c r="D26" s="83">
        <v>0</v>
      </c>
      <c r="E26" s="83">
        <f t="shared" si="5"/>
        <v>0</v>
      </c>
      <c r="F26" s="83">
        <v>0</v>
      </c>
      <c r="G26" s="83">
        <v>0</v>
      </c>
      <c r="H26" s="83">
        <f t="shared" si="6"/>
        <v>0</v>
      </c>
    </row>
    <row r="27" spans="1:8" ht="6.75" customHeight="1" x14ac:dyDescent="0.25">
      <c r="A27" s="53"/>
      <c r="B27" s="54"/>
      <c r="C27" s="84"/>
      <c r="D27" s="84"/>
      <c r="E27" s="84"/>
      <c r="F27" s="84"/>
      <c r="G27" s="84"/>
      <c r="H27" s="84"/>
    </row>
    <row r="28" spans="1:8" x14ac:dyDescent="0.25">
      <c r="A28" s="191" t="s">
        <v>384</v>
      </c>
      <c r="B28" s="206"/>
      <c r="C28" s="83">
        <f>SUM(C29:C37)</f>
        <v>15643015</v>
      </c>
      <c r="D28" s="83">
        <f t="shared" ref="D28:H28" si="7">SUM(D29:D37)</f>
        <v>0</v>
      </c>
      <c r="E28" s="83">
        <f t="shared" si="7"/>
        <v>15643015</v>
      </c>
      <c r="F28" s="83">
        <f t="shared" si="7"/>
        <v>10035970.699999999</v>
      </c>
      <c r="G28" s="83">
        <f t="shared" si="7"/>
        <v>10015243.140000001</v>
      </c>
      <c r="H28" s="83">
        <f t="shared" si="7"/>
        <v>5607044.3000000007</v>
      </c>
    </row>
    <row r="29" spans="1:8" x14ac:dyDescent="0.25">
      <c r="A29" s="41"/>
      <c r="B29" s="48" t="s">
        <v>385</v>
      </c>
      <c r="C29" s="83">
        <v>15643015</v>
      </c>
      <c r="D29" s="83">
        <v>0</v>
      </c>
      <c r="E29" s="83">
        <f t="shared" ref="E29:E37" si="8">C29+D29</f>
        <v>15643015</v>
      </c>
      <c r="F29" s="83">
        <v>10035970.699999999</v>
      </c>
      <c r="G29" s="83">
        <v>10015243.140000001</v>
      </c>
      <c r="H29" s="83">
        <f t="shared" ref="H29:H37" si="9">E29-F29</f>
        <v>5607044.3000000007</v>
      </c>
    </row>
    <row r="30" spans="1:8" x14ac:dyDescent="0.25">
      <c r="A30" s="41"/>
      <c r="B30" s="48" t="s">
        <v>386</v>
      </c>
      <c r="C30" s="83">
        <v>0</v>
      </c>
      <c r="D30" s="83">
        <v>0</v>
      </c>
      <c r="E30" s="83">
        <f t="shared" si="8"/>
        <v>0</v>
      </c>
      <c r="F30" s="83">
        <v>0</v>
      </c>
      <c r="G30" s="83">
        <v>0</v>
      </c>
      <c r="H30" s="83">
        <f t="shared" si="9"/>
        <v>0</v>
      </c>
    </row>
    <row r="31" spans="1:8" x14ac:dyDescent="0.25">
      <c r="A31" s="41"/>
      <c r="B31" s="48" t="s">
        <v>387</v>
      </c>
      <c r="C31" s="83">
        <v>0</v>
      </c>
      <c r="D31" s="83">
        <v>0</v>
      </c>
      <c r="E31" s="83">
        <f t="shared" si="8"/>
        <v>0</v>
      </c>
      <c r="F31" s="83">
        <v>0</v>
      </c>
      <c r="G31" s="83">
        <v>0</v>
      </c>
      <c r="H31" s="83">
        <f t="shared" si="9"/>
        <v>0</v>
      </c>
    </row>
    <row r="32" spans="1:8" x14ac:dyDescent="0.25">
      <c r="A32" s="41"/>
      <c r="B32" s="48" t="s">
        <v>388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41"/>
      <c r="B33" s="48" t="s">
        <v>389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41"/>
      <c r="B34" s="48" t="s">
        <v>390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41"/>
      <c r="B35" s="48" t="s">
        <v>391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41"/>
      <c r="B36" s="48" t="s">
        <v>392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41"/>
      <c r="B37" s="48" t="s">
        <v>393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ht="6" customHeight="1" x14ac:dyDescent="0.25">
      <c r="A38" s="53"/>
      <c r="B38" s="54"/>
      <c r="C38" s="84"/>
      <c r="D38" s="84"/>
      <c r="E38" s="84"/>
      <c r="F38" s="84"/>
      <c r="G38" s="84"/>
      <c r="H38" s="84"/>
    </row>
    <row r="39" spans="1:8" x14ac:dyDescent="0.25">
      <c r="A39" s="191" t="s">
        <v>394</v>
      </c>
      <c r="B39" s="206"/>
      <c r="C39" s="83">
        <f>C40+C41+C42+C43</f>
        <v>0</v>
      </c>
      <c r="D39" s="83">
        <f t="shared" ref="D39:H39" si="10">D40+D41+D42+D43</f>
        <v>0</v>
      </c>
      <c r="E39" s="83">
        <f t="shared" si="10"/>
        <v>0</v>
      </c>
      <c r="F39" s="83">
        <f t="shared" si="10"/>
        <v>0</v>
      </c>
      <c r="G39" s="83">
        <f t="shared" si="10"/>
        <v>0</v>
      </c>
      <c r="H39" s="83">
        <f t="shared" si="10"/>
        <v>0</v>
      </c>
    </row>
    <row r="40" spans="1:8" x14ac:dyDescent="0.25">
      <c r="A40" s="41"/>
      <c r="B40" s="48" t="s">
        <v>395</v>
      </c>
      <c r="C40" s="83">
        <v>0</v>
      </c>
      <c r="D40" s="83">
        <v>0</v>
      </c>
      <c r="E40" s="83">
        <f t="shared" ref="E40:E43" si="11">C40+D40</f>
        <v>0</v>
      </c>
      <c r="F40" s="83">
        <v>0</v>
      </c>
      <c r="G40" s="83">
        <v>0</v>
      </c>
      <c r="H40" s="83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3">
        <v>0</v>
      </c>
      <c r="D41" s="83">
        <v>0</v>
      </c>
      <c r="E41" s="83">
        <f t="shared" si="11"/>
        <v>0</v>
      </c>
      <c r="F41" s="83">
        <v>0</v>
      </c>
      <c r="G41" s="83">
        <v>0</v>
      </c>
      <c r="H41" s="83">
        <f t="shared" si="12"/>
        <v>0</v>
      </c>
    </row>
    <row r="42" spans="1:8" x14ac:dyDescent="0.25">
      <c r="A42" s="41"/>
      <c r="B42" s="48" t="s">
        <v>397</v>
      </c>
      <c r="C42" s="83">
        <v>0</v>
      </c>
      <c r="D42" s="83">
        <v>0</v>
      </c>
      <c r="E42" s="83">
        <f t="shared" si="11"/>
        <v>0</v>
      </c>
      <c r="F42" s="83">
        <v>0</v>
      </c>
      <c r="G42" s="83">
        <v>0</v>
      </c>
      <c r="H42" s="83">
        <f t="shared" si="12"/>
        <v>0</v>
      </c>
    </row>
    <row r="43" spans="1:8" x14ac:dyDescent="0.25">
      <c r="A43" s="41"/>
      <c r="B43" s="48" t="s">
        <v>398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53"/>
      <c r="B44" s="54"/>
      <c r="C44" s="84"/>
      <c r="D44" s="84"/>
      <c r="E44" s="84"/>
      <c r="F44" s="84"/>
      <c r="G44" s="84"/>
      <c r="H44" s="84"/>
    </row>
    <row r="45" spans="1:8" x14ac:dyDescent="0.25">
      <c r="A45" s="191" t="s">
        <v>399</v>
      </c>
      <c r="B45" s="206"/>
      <c r="C45" s="83">
        <f>C46+C56+C65+C76</f>
        <v>0</v>
      </c>
      <c r="D45" s="83">
        <f t="shared" ref="D45:H45" si="13">D46+D56+D65+D76</f>
        <v>0</v>
      </c>
      <c r="E45" s="83">
        <f t="shared" si="13"/>
        <v>0</v>
      </c>
      <c r="F45" s="83">
        <f t="shared" si="13"/>
        <v>0</v>
      </c>
      <c r="G45" s="83">
        <f t="shared" si="13"/>
        <v>0</v>
      </c>
      <c r="H45" s="83">
        <f t="shared" si="13"/>
        <v>0</v>
      </c>
    </row>
    <row r="46" spans="1:8" x14ac:dyDescent="0.25">
      <c r="A46" s="191" t="s">
        <v>367</v>
      </c>
      <c r="B46" s="206"/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</row>
    <row r="47" spans="1:8" x14ac:dyDescent="0.25">
      <c r="A47" s="41"/>
      <c r="B47" s="48" t="s">
        <v>368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</row>
    <row r="48" spans="1:8" x14ac:dyDescent="0.25">
      <c r="A48" s="41"/>
      <c r="B48" s="48" t="s">
        <v>369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</row>
    <row r="49" spans="1:8" x14ac:dyDescent="0.25">
      <c r="A49" s="41"/>
      <c r="B49" s="48" t="s">
        <v>370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</row>
    <row r="50" spans="1:8" x14ac:dyDescent="0.25">
      <c r="A50" s="41"/>
      <c r="B50" s="48" t="s">
        <v>371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</row>
    <row r="51" spans="1:8" x14ac:dyDescent="0.25">
      <c r="A51" s="41"/>
      <c r="B51" s="48" t="s">
        <v>372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</row>
    <row r="52" spans="1:8" x14ac:dyDescent="0.25">
      <c r="A52" s="41"/>
      <c r="B52" s="48" t="s">
        <v>373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</row>
    <row r="53" spans="1:8" x14ac:dyDescent="0.25">
      <c r="A53" s="41"/>
      <c r="B53" s="48" t="s">
        <v>374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</row>
    <row r="54" spans="1:8" x14ac:dyDescent="0.25">
      <c r="A54" s="41"/>
      <c r="B54" s="48" t="s">
        <v>375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</row>
    <row r="55" spans="1:8" x14ac:dyDescent="0.25">
      <c r="A55" s="53"/>
      <c r="B55" s="54"/>
      <c r="C55" s="84"/>
      <c r="D55" s="84"/>
      <c r="E55" s="84"/>
      <c r="F55" s="84"/>
      <c r="G55" s="84"/>
      <c r="H55" s="84"/>
    </row>
    <row r="56" spans="1:8" x14ac:dyDescent="0.25">
      <c r="A56" s="191" t="s">
        <v>376</v>
      </c>
      <c r="B56" s="206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5">
      <c r="A57" s="41"/>
      <c r="B57" s="48" t="s">
        <v>377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</row>
    <row r="58" spans="1:8" x14ac:dyDescent="0.25">
      <c r="A58" s="41"/>
      <c r="B58" s="48" t="s">
        <v>378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</row>
    <row r="59" spans="1:8" x14ac:dyDescent="0.25">
      <c r="A59" s="41"/>
      <c r="B59" s="48" t="s">
        <v>379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</row>
    <row r="60" spans="1:8" x14ac:dyDescent="0.25">
      <c r="A60" s="41"/>
      <c r="B60" s="48" t="s">
        <v>380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</row>
    <row r="61" spans="1:8" x14ac:dyDescent="0.25">
      <c r="A61" s="41"/>
      <c r="B61" s="48" t="s">
        <v>381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</row>
    <row r="62" spans="1:8" x14ac:dyDescent="0.25">
      <c r="A62" s="41"/>
      <c r="B62" s="48" t="s">
        <v>382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</row>
    <row r="63" spans="1:8" x14ac:dyDescent="0.25">
      <c r="A63" s="41"/>
      <c r="B63" s="48" t="s">
        <v>383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</row>
    <row r="64" spans="1:8" x14ac:dyDescent="0.25">
      <c r="A64" s="53"/>
      <c r="B64" s="54"/>
      <c r="C64" s="84"/>
      <c r="D64" s="84"/>
      <c r="E64" s="84"/>
      <c r="F64" s="84"/>
      <c r="G64" s="84"/>
      <c r="H64" s="84"/>
    </row>
    <row r="65" spans="1:8" x14ac:dyDescent="0.25">
      <c r="A65" s="191" t="s">
        <v>384</v>
      </c>
      <c r="B65" s="206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</row>
    <row r="66" spans="1:8" x14ac:dyDescent="0.25">
      <c r="A66" s="41"/>
      <c r="B66" s="48" t="s">
        <v>385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</row>
    <row r="67" spans="1:8" x14ac:dyDescent="0.25">
      <c r="A67" s="41"/>
      <c r="B67" s="48" t="s">
        <v>386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</row>
    <row r="68" spans="1:8" x14ac:dyDescent="0.25">
      <c r="A68" s="41"/>
      <c r="B68" s="48" t="s">
        <v>387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41"/>
      <c r="B69" s="48" t="s">
        <v>388</v>
      </c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41"/>
      <c r="B70" s="48" t="s">
        <v>389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</row>
    <row r="71" spans="1:8" x14ac:dyDescent="0.25">
      <c r="A71" s="41"/>
      <c r="B71" s="48" t="s">
        <v>390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41"/>
      <c r="B72" s="48" t="s">
        <v>391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41"/>
      <c r="B73" s="48" t="s">
        <v>392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</row>
    <row r="74" spans="1:8" x14ac:dyDescent="0.25">
      <c r="A74" s="41"/>
      <c r="B74" s="48" t="s">
        <v>393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</row>
    <row r="75" spans="1:8" x14ac:dyDescent="0.25">
      <c r="A75" s="53"/>
      <c r="B75" s="54"/>
      <c r="C75" s="84"/>
      <c r="D75" s="84"/>
      <c r="E75" s="84"/>
      <c r="F75" s="84"/>
      <c r="G75" s="84"/>
      <c r="H75" s="84"/>
    </row>
    <row r="76" spans="1:8" x14ac:dyDescent="0.25">
      <c r="A76" s="191" t="s">
        <v>394</v>
      </c>
      <c r="B76" s="206"/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</row>
    <row r="77" spans="1:8" x14ac:dyDescent="0.25">
      <c r="A77" s="41"/>
      <c r="B77" s="48" t="s">
        <v>395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ht="33.75" customHeight="1" x14ac:dyDescent="0.25">
      <c r="A78" s="41"/>
      <c r="B78" s="57" t="s">
        <v>396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</row>
    <row r="79" spans="1:8" x14ac:dyDescent="0.25">
      <c r="A79" s="41"/>
      <c r="B79" s="48" t="s">
        <v>397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</row>
    <row r="80" spans="1:8" x14ac:dyDescent="0.25">
      <c r="A80" s="41"/>
      <c r="B80" s="48" t="s">
        <v>398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8" x14ac:dyDescent="0.25">
      <c r="A81" s="53"/>
      <c r="B81" s="54"/>
      <c r="C81" s="84"/>
      <c r="D81" s="84"/>
      <c r="E81" s="84"/>
      <c r="F81" s="84"/>
      <c r="G81" s="84"/>
      <c r="H81" s="84"/>
    </row>
    <row r="82" spans="1:8" x14ac:dyDescent="0.25">
      <c r="A82" s="191" t="s">
        <v>360</v>
      </c>
      <c r="B82" s="206"/>
      <c r="C82" s="83">
        <f>C8+C45</f>
        <v>15643015</v>
      </c>
      <c r="D82" s="83">
        <f t="shared" ref="D82:H82" si="14">D8+D45</f>
        <v>0</v>
      </c>
      <c r="E82" s="83">
        <f t="shared" si="14"/>
        <v>15643015</v>
      </c>
      <c r="F82" s="83">
        <f t="shared" si="14"/>
        <v>10035970.699999999</v>
      </c>
      <c r="G82" s="83">
        <f t="shared" si="14"/>
        <v>10015243.140000001</v>
      </c>
      <c r="H82" s="83">
        <f t="shared" si="14"/>
        <v>5607044.3000000007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zoomScaleNormal="100" workbookViewId="0">
      <selection activeCell="A18" sqref="A18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40" t="s">
        <v>418</v>
      </c>
      <c r="B1" s="141"/>
      <c r="C1" s="141"/>
      <c r="D1" s="141"/>
      <c r="E1" s="141"/>
      <c r="F1" s="141"/>
      <c r="G1" s="219"/>
    </row>
    <row r="2" spans="1:14" x14ac:dyDescent="0.25">
      <c r="A2" s="171" t="s">
        <v>279</v>
      </c>
      <c r="B2" s="172"/>
      <c r="C2" s="172"/>
      <c r="D2" s="172"/>
      <c r="E2" s="172"/>
      <c r="F2" s="172"/>
      <c r="G2" s="220"/>
    </row>
    <row r="3" spans="1:14" x14ac:dyDescent="0.25">
      <c r="A3" s="171" t="s">
        <v>400</v>
      </c>
      <c r="B3" s="172"/>
      <c r="C3" s="172"/>
      <c r="D3" s="172"/>
      <c r="E3" s="172"/>
      <c r="F3" s="172"/>
      <c r="G3" s="220"/>
    </row>
    <row r="4" spans="1:14" x14ac:dyDescent="0.25">
      <c r="A4" s="171" t="s">
        <v>436</v>
      </c>
      <c r="B4" s="172"/>
      <c r="C4" s="172"/>
      <c r="D4" s="172"/>
      <c r="E4" s="172"/>
      <c r="F4" s="172"/>
      <c r="G4" s="220"/>
    </row>
    <row r="5" spans="1:14" ht="15.75" thickBot="1" x14ac:dyDescent="0.3">
      <c r="A5" s="209" t="s">
        <v>1</v>
      </c>
      <c r="B5" s="210"/>
      <c r="C5" s="210"/>
      <c r="D5" s="210"/>
      <c r="E5" s="210"/>
      <c r="F5" s="210"/>
      <c r="G5" s="221"/>
    </row>
    <row r="6" spans="1:14" ht="15.75" thickBot="1" x14ac:dyDescent="0.3">
      <c r="A6" s="179" t="s">
        <v>2</v>
      </c>
      <c r="B6" s="162" t="s">
        <v>281</v>
      </c>
      <c r="C6" s="163"/>
      <c r="D6" s="163"/>
      <c r="E6" s="163"/>
      <c r="F6" s="164"/>
      <c r="G6" s="167" t="s">
        <v>282</v>
      </c>
    </row>
    <row r="7" spans="1:14" ht="36.75" thickBot="1" x14ac:dyDescent="0.3">
      <c r="A7" s="180"/>
      <c r="B7" s="103" t="s">
        <v>168</v>
      </c>
      <c r="C7" s="103" t="s">
        <v>283</v>
      </c>
      <c r="D7" s="103" t="s">
        <v>284</v>
      </c>
      <c r="E7" s="103" t="s">
        <v>401</v>
      </c>
      <c r="F7" s="103" t="s">
        <v>186</v>
      </c>
      <c r="G7" s="168"/>
    </row>
    <row r="8" spans="1:14" x14ac:dyDescent="0.25">
      <c r="A8" s="58" t="s">
        <v>402</v>
      </c>
      <c r="B8" s="77">
        <f>B9+B10+B11+B14+B15+B18</f>
        <v>9757015</v>
      </c>
      <c r="C8" s="77">
        <f>C9+C10+C11+C14+C15+C18</f>
        <v>0</v>
      </c>
      <c r="D8" s="77">
        <f t="shared" ref="D8:G8" si="0">D9+D10+D11+D14+D15+D18</f>
        <v>9757015</v>
      </c>
      <c r="E8" s="77">
        <f t="shared" si="0"/>
        <v>6104548</v>
      </c>
      <c r="F8" s="77">
        <f t="shared" si="0"/>
        <v>6104548</v>
      </c>
      <c r="G8" s="77">
        <f t="shared" si="0"/>
        <v>3652467</v>
      </c>
    </row>
    <row r="9" spans="1:14" x14ac:dyDescent="0.25">
      <c r="A9" s="59" t="s">
        <v>403</v>
      </c>
      <c r="B9" s="78">
        <v>9757015</v>
      </c>
      <c r="C9" s="77">
        <v>0</v>
      </c>
      <c r="D9" s="77">
        <v>9757015</v>
      </c>
      <c r="E9" s="77">
        <v>6104548</v>
      </c>
      <c r="F9" s="77">
        <v>6104548</v>
      </c>
      <c r="G9" s="77">
        <v>3652467</v>
      </c>
      <c r="I9" s="117"/>
      <c r="J9" s="117"/>
      <c r="K9" s="117"/>
      <c r="L9" s="117"/>
      <c r="M9" s="117"/>
      <c r="N9" s="117"/>
    </row>
    <row r="10" spans="1:14" x14ac:dyDescent="0.25">
      <c r="A10" s="59" t="s">
        <v>404</v>
      </c>
      <c r="B10" s="78">
        <v>0</v>
      </c>
      <c r="C10" s="79">
        <v>0</v>
      </c>
      <c r="D10" s="79">
        <f t="shared" ref="D10:D18" si="1">B10+C10</f>
        <v>0</v>
      </c>
      <c r="E10" s="78">
        <v>0</v>
      </c>
      <c r="F10" s="79">
        <v>0</v>
      </c>
      <c r="G10" s="79">
        <f t="shared" ref="G10:G18" si="2">D10-E10</f>
        <v>0</v>
      </c>
    </row>
    <row r="11" spans="1:14" x14ac:dyDescent="0.25">
      <c r="A11" s="59" t="s">
        <v>405</v>
      </c>
      <c r="B11" s="78">
        <v>0</v>
      </c>
      <c r="C11" s="79">
        <v>0</v>
      </c>
      <c r="D11" s="79">
        <f t="shared" si="1"/>
        <v>0</v>
      </c>
      <c r="E11" s="78">
        <v>0</v>
      </c>
      <c r="F11" s="79">
        <v>0</v>
      </c>
      <c r="G11" s="79">
        <f t="shared" si="2"/>
        <v>0</v>
      </c>
    </row>
    <row r="12" spans="1:14" x14ac:dyDescent="0.25">
      <c r="A12" s="59" t="s">
        <v>406</v>
      </c>
      <c r="B12" s="78">
        <v>0</v>
      </c>
      <c r="C12" s="79">
        <v>0</v>
      </c>
      <c r="D12" s="79">
        <f t="shared" si="1"/>
        <v>0</v>
      </c>
      <c r="E12" s="78">
        <v>0</v>
      </c>
      <c r="F12" s="79">
        <v>0</v>
      </c>
      <c r="G12" s="79">
        <f t="shared" si="2"/>
        <v>0</v>
      </c>
    </row>
    <row r="13" spans="1:14" x14ac:dyDescent="0.25">
      <c r="A13" s="59" t="s">
        <v>407</v>
      </c>
      <c r="B13" s="78">
        <v>0</v>
      </c>
      <c r="C13" s="79">
        <v>0</v>
      </c>
      <c r="D13" s="79">
        <f t="shared" si="1"/>
        <v>0</v>
      </c>
      <c r="E13" s="78">
        <v>0</v>
      </c>
      <c r="F13" s="79">
        <v>0</v>
      </c>
      <c r="G13" s="79">
        <f t="shared" si="2"/>
        <v>0</v>
      </c>
    </row>
    <row r="14" spans="1:14" x14ac:dyDescent="0.25">
      <c r="A14" s="59" t="s">
        <v>408</v>
      </c>
      <c r="B14" s="78">
        <v>0</v>
      </c>
      <c r="C14" s="79">
        <v>0</v>
      </c>
      <c r="D14" s="79">
        <f t="shared" si="1"/>
        <v>0</v>
      </c>
      <c r="E14" s="78">
        <v>0</v>
      </c>
      <c r="F14" s="79">
        <v>0</v>
      </c>
      <c r="G14" s="79">
        <f t="shared" si="2"/>
        <v>0</v>
      </c>
    </row>
    <row r="15" spans="1:14" ht="18" x14ac:dyDescent="0.25">
      <c r="A15" s="59" t="s">
        <v>409</v>
      </c>
      <c r="B15" s="78">
        <v>0</v>
      </c>
      <c r="C15" s="79">
        <v>0</v>
      </c>
      <c r="D15" s="79">
        <f t="shared" si="1"/>
        <v>0</v>
      </c>
      <c r="E15" s="78">
        <v>0</v>
      </c>
      <c r="F15" s="79">
        <v>0</v>
      </c>
      <c r="G15" s="79">
        <f t="shared" si="2"/>
        <v>0</v>
      </c>
    </row>
    <row r="16" spans="1:14" x14ac:dyDescent="0.25">
      <c r="A16" s="60" t="s">
        <v>410</v>
      </c>
      <c r="B16" s="78">
        <v>0</v>
      </c>
      <c r="C16" s="79">
        <v>0</v>
      </c>
      <c r="D16" s="79">
        <f t="shared" si="1"/>
        <v>0</v>
      </c>
      <c r="E16" s="78">
        <v>0</v>
      </c>
      <c r="F16" s="79">
        <v>0</v>
      </c>
      <c r="G16" s="79">
        <f t="shared" si="2"/>
        <v>0</v>
      </c>
    </row>
    <row r="17" spans="1:7" x14ac:dyDescent="0.25">
      <c r="A17" s="60" t="s">
        <v>411</v>
      </c>
      <c r="B17" s="78">
        <v>0</v>
      </c>
      <c r="C17" s="79">
        <v>0</v>
      </c>
      <c r="D17" s="79">
        <f t="shared" si="1"/>
        <v>0</v>
      </c>
      <c r="E17" s="78">
        <v>0</v>
      </c>
      <c r="F17" s="79">
        <v>0</v>
      </c>
      <c r="G17" s="79">
        <f t="shared" si="2"/>
        <v>0</v>
      </c>
    </row>
    <row r="18" spans="1:7" x14ac:dyDescent="0.25">
      <c r="A18" s="59" t="s">
        <v>412</v>
      </c>
      <c r="B18" s="78">
        <v>0</v>
      </c>
      <c r="C18" s="79">
        <v>0</v>
      </c>
      <c r="D18" s="79">
        <f t="shared" si="1"/>
        <v>0</v>
      </c>
      <c r="E18" s="78">
        <v>0</v>
      </c>
      <c r="F18" s="79">
        <v>0</v>
      </c>
      <c r="G18" s="79">
        <f t="shared" si="2"/>
        <v>0</v>
      </c>
    </row>
    <row r="19" spans="1:7" x14ac:dyDescent="0.25">
      <c r="A19" s="59"/>
      <c r="B19" s="77"/>
      <c r="C19" s="80"/>
      <c r="D19" s="80"/>
      <c r="E19" s="80"/>
      <c r="F19" s="80"/>
      <c r="G19" s="80"/>
    </row>
    <row r="20" spans="1:7" x14ac:dyDescent="0.25">
      <c r="A20" s="58" t="s">
        <v>413</v>
      </c>
      <c r="B20" s="77">
        <f>B30+B27+B26+B23+B22</f>
        <v>0</v>
      </c>
      <c r="C20" s="77">
        <f t="shared" ref="C20:G20" si="3">C30+C27+C26+C23+C22</f>
        <v>0</v>
      </c>
      <c r="D20" s="77">
        <f t="shared" si="3"/>
        <v>0</v>
      </c>
      <c r="E20" s="77">
        <f t="shared" si="3"/>
        <v>0</v>
      </c>
      <c r="F20" s="77">
        <f t="shared" si="3"/>
        <v>0</v>
      </c>
      <c r="G20" s="77">
        <f t="shared" si="3"/>
        <v>0</v>
      </c>
    </row>
    <row r="21" spans="1:7" x14ac:dyDescent="0.25">
      <c r="A21" s="59" t="s">
        <v>403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7" x14ac:dyDescent="0.25">
      <c r="A22" s="59" t="s">
        <v>404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7" x14ac:dyDescent="0.25">
      <c r="A23" s="59" t="s">
        <v>405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7" x14ac:dyDescent="0.25">
      <c r="A24" s="59" t="s">
        <v>406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7" x14ac:dyDescent="0.25">
      <c r="A25" s="59" t="s">
        <v>407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7" x14ac:dyDescent="0.25">
      <c r="A26" s="59" t="s">
        <v>408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7" ht="18" x14ac:dyDescent="0.25">
      <c r="A27" s="59" t="s">
        <v>409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7" x14ac:dyDescent="0.25">
      <c r="A28" s="60" t="s">
        <v>410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7" x14ac:dyDescent="0.25">
      <c r="A29" s="60" t="s">
        <v>411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x14ac:dyDescent="0.25">
      <c r="A30" s="59" t="s">
        <v>412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</row>
    <row r="31" spans="1:7" x14ac:dyDescent="0.25">
      <c r="A31" s="58" t="s">
        <v>414</v>
      </c>
      <c r="B31" s="77">
        <f>B20+B8</f>
        <v>9757015</v>
      </c>
      <c r="C31" s="77">
        <f t="shared" ref="C31:G31" si="4">C20+C8</f>
        <v>0</v>
      </c>
      <c r="D31" s="77">
        <f t="shared" si="4"/>
        <v>9757015</v>
      </c>
      <c r="E31" s="77">
        <f t="shared" si="4"/>
        <v>6104548</v>
      </c>
      <c r="F31" s="77">
        <f t="shared" si="4"/>
        <v>6104548</v>
      </c>
      <c r="G31" s="77">
        <f t="shared" si="4"/>
        <v>3652467</v>
      </c>
    </row>
    <row r="32" spans="1:7" ht="15.75" thickBot="1" x14ac:dyDescent="0.3">
      <c r="A32" s="61"/>
      <c r="B32" s="81"/>
      <c r="C32" s="82"/>
      <c r="D32" s="82"/>
      <c r="E32" s="82"/>
      <c r="F32" s="82"/>
      <c r="G32" s="8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2022-04-11T19:55:53Z</cp:lastPrinted>
  <dcterms:created xsi:type="dcterms:W3CDTF">2016-12-23T19:11:27Z</dcterms:created>
  <dcterms:modified xsi:type="dcterms:W3CDTF">2022-10-20T19:39:47Z</dcterms:modified>
</cp:coreProperties>
</file>