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AUTÓNOMOS Y PODERES\PODER JUDICIAL\"/>
    </mc:Choice>
  </mc:AlternateContent>
  <xr:revisionPtr revIDLastSave="0" documentId="13_ncr:1_{FB02005A-29E5-4718-AB57-A5D0FC564048}" xr6:coauthVersionLast="40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formato 6b" sheetId="12" r:id="rId7"/>
    <sheet name="formato 6 c" sheetId="14" r:id="rId8"/>
    <sheet name="formato 6 d" sheetId="16" r:id="rId9"/>
    <sheet name="guia de cumplimiento" sheetId="22" state="hidden" r:id="rId10"/>
  </sheets>
  <definedNames>
    <definedName name="_xlnm.Print_Area" localSheetId="0">'formato 1'!$D$3:$J$86</definedName>
    <definedName name="_xlnm.Print_Area" localSheetId="5">'formato 6 a'!$C$3:$J$114</definedName>
    <definedName name="_xlnm.Print_Area" localSheetId="7">'formato 6 c'!$C$4:$J$106</definedName>
    <definedName name="_xlnm.Print_Area" localSheetId="8">'formato 6 d'!$C$3:$I$46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2" l="1"/>
  <c r="I67" i="12" s="1"/>
  <c r="I22" i="1"/>
  <c r="F19" i="12" l="1"/>
  <c r="I19" i="12" s="1"/>
  <c r="F20" i="12"/>
  <c r="I20" i="12" s="1"/>
  <c r="F21" i="12"/>
  <c r="I21" i="12" s="1"/>
  <c r="F22" i="12"/>
  <c r="I22" i="12" s="1"/>
  <c r="F23" i="12"/>
  <c r="I23" i="12" s="1"/>
  <c r="F24" i="12"/>
  <c r="I24" i="12" s="1"/>
  <c r="F25" i="12"/>
  <c r="I25" i="12" s="1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7" i="12"/>
  <c r="I57" i="12" s="1"/>
  <c r="F58" i="12"/>
  <c r="I58" i="12" s="1"/>
  <c r="F59" i="12"/>
  <c r="I59" i="12" s="1"/>
  <c r="F60" i="12"/>
  <c r="I60" i="12" s="1"/>
  <c r="F61" i="12"/>
  <c r="I61" i="12" s="1"/>
  <c r="F62" i="12"/>
  <c r="I62" i="12" s="1"/>
  <c r="F63" i="12"/>
  <c r="I63" i="12" s="1"/>
  <c r="F64" i="12"/>
  <c r="I64" i="12" s="1"/>
  <c r="F65" i="12"/>
  <c r="I65" i="12" s="1"/>
  <c r="F66" i="12"/>
  <c r="I66" i="12" s="1"/>
  <c r="F68" i="12"/>
  <c r="I68" i="12" s="1"/>
  <c r="F69" i="12"/>
  <c r="I69" i="12" s="1"/>
  <c r="F70" i="12"/>
  <c r="I70" i="12" s="1"/>
  <c r="F71" i="12"/>
  <c r="I71" i="12" s="1"/>
  <c r="F72" i="12"/>
  <c r="I72" i="12" s="1"/>
  <c r="F73" i="12"/>
  <c r="I73" i="12" s="1"/>
  <c r="F74" i="12"/>
  <c r="I74" i="12" s="1"/>
  <c r="F75" i="12"/>
  <c r="I75" i="12" s="1"/>
  <c r="F76" i="12"/>
  <c r="I76" i="12" s="1"/>
  <c r="E40" i="10"/>
  <c r="F40" i="10"/>
  <c r="F28" i="1"/>
  <c r="I18" i="16" l="1"/>
  <c r="I14" i="16"/>
  <c r="F22" i="16"/>
  <c r="I22" i="16" s="1"/>
  <c r="F23" i="16"/>
  <c r="I23" i="16" s="1"/>
  <c r="F21" i="16"/>
  <c r="I21" i="16" s="1"/>
  <c r="F13" i="16"/>
  <c r="I13" i="16" s="1"/>
  <c r="F14" i="16"/>
  <c r="F15" i="16"/>
  <c r="I15" i="16" s="1"/>
  <c r="F16" i="16"/>
  <c r="I16" i="16" s="1"/>
  <c r="F17" i="16"/>
  <c r="I17" i="16" s="1"/>
  <c r="F18" i="16"/>
  <c r="F12" i="16"/>
  <c r="I12" i="16" s="1"/>
  <c r="G56" i="10"/>
  <c r="K44" i="8" l="1"/>
  <c r="H44" i="8"/>
  <c r="K13" i="8"/>
  <c r="K14" i="8"/>
  <c r="K15" i="8"/>
  <c r="K16" i="8"/>
  <c r="K18" i="8"/>
  <c r="K19" i="8"/>
  <c r="K17" i="8"/>
  <c r="H18" i="8"/>
  <c r="H19" i="8"/>
  <c r="H20" i="8"/>
  <c r="H13" i="8"/>
  <c r="H14" i="8"/>
  <c r="H15" i="8"/>
  <c r="H16" i="8"/>
  <c r="H17" i="8"/>
  <c r="E12" i="1" l="1"/>
  <c r="E20" i="1" l="1"/>
  <c r="I79" i="12" l="1"/>
  <c r="H16" i="12" l="1"/>
  <c r="G16" i="12"/>
  <c r="E16" i="12"/>
  <c r="D16" i="12"/>
  <c r="G17" i="10" l="1"/>
  <c r="F93" i="10" l="1"/>
  <c r="H93" i="10"/>
  <c r="I93" i="10"/>
  <c r="G53" i="10"/>
  <c r="F30" i="10"/>
  <c r="G25" i="10"/>
  <c r="G21" i="10"/>
  <c r="G22" i="10"/>
  <c r="G23" i="10"/>
  <c r="G24" i="10"/>
  <c r="G26" i="10"/>
  <c r="G27" i="10"/>
  <c r="G28" i="10"/>
  <c r="G29" i="10"/>
  <c r="G15" i="10"/>
  <c r="G16" i="10"/>
  <c r="G18" i="10"/>
  <c r="G19" i="10"/>
  <c r="E34" i="1"/>
  <c r="G20" i="10" l="1"/>
  <c r="I30" i="10"/>
  <c r="H30" i="10"/>
  <c r="G60" i="6"/>
  <c r="F60" i="6"/>
  <c r="I57" i="14" l="1"/>
  <c r="H57" i="14"/>
  <c r="F25" i="14"/>
  <c r="G59" i="14"/>
  <c r="G57" i="14" s="1"/>
  <c r="F18" i="12"/>
  <c r="F16" i="12" s="1"/>
  <c r="J92" i="10"/>
  <c r="J91" i="10"/>
  <c r="J90" i="10"/>
  <c r="J89" i="10"/>
  <c r="G95" i="10"/>
  <c r="G103" i="10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E93" i="10"/>
  <c r="K83" i="8"/>
  <c r="G18" i="6"/>
  <c r="F18" i="6"/>
  <c r="G13" i="6"/>
  <c r="F13" i="6"/>
  <c r="I18" i="12" l="1"/>
  <c r="I16" i="12" s="1"/>
  <c r="G56" i="14"/>
  <c r="J95" i="10"/>
  <c r="J93" i="10" s="1"/>
  <c r="G93" i="10"/>
  <c r="H77" i="12" l="1"/>
  <c r="G77" i="12"/>
  <c r="F77" i="12"/>
  <c r="I77" i="12" s="1"/>
  <c r="E77" i="12"/>
  <c r="G55" i="10" l="1"/>
  <c r="G35" i="10"/>
  <c r="G32" i="10"/>
  <c r="F20" i="1"/>
  <c r="I14" i="12" l="1"/>
  <c r="I88" i="12" s="1"/>
  <c r="H12" i="10"/>
  <c r="G75" i="10" l="1"/>
  <c r="J87" i="10" l="1"/>
  <c r="J86" i="10"/>
  <c r="J85" i="10"/>
  <c r="J84" i="10"/>
  <c r="J83" i="10"/>
  <c r="J82" i="10"/>
  <c r="J81" i="10"/>
  <c r="J79" i="10"/>
  <c r="J78" i="10"/>
  <c r="J77" i="10"/>
  <c r="J75" i="10"/>
  <c r="J74" i="10"/>
  <c r="J73" i="10"/>
  <c r="J72" i="10"/>
  <c r="J71" i="10"/>
  <c r="J70" i="10"/>
  <c r="J69" i="10"/>
  <c r="J68" i="10"/>
  <c r="J65" i="10"/>
  <c r="J50" i="10"/>
  <c r="J49" i="10"/>
  <c r="J48" i="10"/>
  <c r="J47" i="10"/>
  <c r="J46" i="10"/>
  <c r="J45" i="10"/>
  <c r="J44" i="10"/>
  <c r="J43" i="10"/>
  <c r="J42" i="10"/>
  <c r="G14" i="10"/>
  <c r="J14" i="10" s="1"/>
  <c r="J15" i="10"/>
  <c r="J16" i="10"/>
  <c r="F12" i="1" l="1"/>
  <c r="E14" i="12" l="1"/>
  <c r="E88" i="12" s="1"/>
  <c r="D14" i="12" l="1"/>
  <c r="D88" i="12" s="1"/>
  <c r="G14" i="12"/>
  <c r="G88" i="12" s="1"/>
  <c r="H14" i="12"/>
  <c r="H88" i="12" s="1"/>
  <c r="J64" i="10"/>
  <c r="J22" i="10"/>
  <c r="J23" i="10"/>
  <c r="J24" i="10"/>
  <c r="J25" i="10"/>
  <c r="J26" i="10"/>
  <c r="J27" i="10"/>
  <c r="J28" i="10"/>
  <c r="J29" i="10"/>
  <c r="G13" i="10"/>
  <c r="F64" i="6"/>
  <c r="G64" i="6"/>
  <c r="F63" i="6"/>
  <c r="G63" i="6"/>
  <c r="E64" i="6"/>
  <c r="E63" i="6"/>
  <c r="G62" i="6" l="1"/>
  <c r="J13" i="10"/>
  <c r="G12" i="10"/>
  <c r="F62" i="6"/>
  <c r="F14" i="12"/>
  <c r="F88" i="12" s="1"/>
  <c r="J67" i="1"/>
  <c r="F34" i="1"/>
  <c r="G63" i="10" l="1"/>
  <c r="J63" i="10" s="1"/>
  <c r="G80" i="10"/>
  <c r="H80" i="10"/>
  <c r="I80" i="10"/>
  <c r="J80" i="10"/>
  <c r="F80" i="10"/>
  <c r="F51" i="10"/>
  <c r="H51" i="10"/>
  <c r="I51" i="10"/>
  <c r="E51" i="10"/>
  <c r="G61" i="10"/>
  <c r="J61" i="10" s="1"/>
  <c r="G60" i="10"/>
  <c r="J60" i="10" s="1"/>
  <c r="G59" i="10"/>
  <c r="J59" i="10" s="1"/>
  <c r="G58" i="10"/>
  <c r="J58" i="10" s="1"/>
  <c r="G57" i="10"/>
  <c r="J57" i="10" s="1"/>
  <c r="J56" i="10"/>
  <c r="J55" i="10"/>
  <c r="G54" i="10"/>
  <c r="J54" i="10" s="1"/>
  <c r="J53" i="10"/>
  <c r="G39" i="10"/>
  <c r="J39" i="10" s="1"/>
  <c r="G38" i="10"/>
  <c r="J38" i="10" s="1"/>
  <c r="J35" i="10"/>
  <c r="G31" i="10"/>
  <c r="J21" i="10"/>
  <c r="J17" i="10"/>
  <c r="J31" i="10" l="1"/>
  <c r="G51" i="10"/>
  <c r="E22" i="6" l="1"/>
  <c r="I12" i="1"/>
  <c r="H20" i="10" l="1"/>
  <c r="I20" i="10"/>
  <c r="K33" i="8" l="1"/>
  <c r="J20" i="8"/>
  <c r="I20" i="8"/>
  <c r="K20" i="8" s="1"/>
  <c r="J22" i="1"/>
  <c r="K22" i="8" l="1"/>
  <c r="I67" i="1" l="1"/>
  <c r="I12" i="10" l="1"/>
  <c r="E28" i="1" l="1"/>
  <c r="G22" i="6" l="1"/>
  <c r="F22" i="6"/>
  <c r="J63" i="1"/>
  <c r="G68" i="6" l="1"/>
  <c r="G70" i="6" s="1"/>
  <c r="F68" i="6"/>
  <c r="F70" i="6" s="1"/>
  <c r="J51" i="10" l="1"/>
  <c r="K110" i="22"/>
  <c r="K78" i="8" l="1"/>
  <c r="J59" i="14"/>
  <c r="J57" i="14" s="1"/>
  <c r="J76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F61" i="1"/>
  <c r="E61" i="1"/>
  <c r="J73" i="1"/>
  <c r="J76" i="1" s="1"/>
  <c r="I73" i="1"/>
  <c r="I63" i="1"/>
  <c r="J59" i="1"/>
  <c r="I59" i="1"/>
  <c r="E54" i="6" l="1"/>
  <c r="F92" i="6"/>
  <c r="F87" i="8"/>
  <c r="J87" i="8"/>
  <c r="I87" i="8"/>
  <c r="H87" i="8"/>
  <c r="K87" i="8"/>
  <c r="G87" i="8"/>
  <c r="F54" i="6"/>
  <c r="G54" i="6"/>
  <c r="G92" i="6"/>
  <c r="E90" i="6"/>
  <c r="I76" i="1"/>
  <c r="R89" i="22" l="1"/>
  <c r="G40" i="10"/>
  <c r="H40" i="10"/>
  <c r="I40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0" i="10"/>
  <c r="I76" i="10"/>
  <c r="H76" i="10"/>
  <c r="F76" i="10"/>
  <c r="E76" i="10"/>
  <c r="J66" i="10"/>
  <c r="I66" i="10"/>
  <c r="H66" i="10"/>
  <c r="G66" i="10"/>
  <c r="F66" i="10"/>
  <c r="E66" i="10"/>
  <c r="I62" i="10"/>
  <c r="H62" i="10"/>
  <c r="G62" i="10"/>
  <c r="F62" i="10"/>
  <c r="E62" i="10"/>
  <c r="J40" i="10"/>
  <c r="E30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M24" i="5"/>
  <c r="L24" i="5"/>
  <c r="K24" i="5"/>
  <c r="J24" i="5"/>
  <c r="I24" i="5"/>
  <c r="G24" i="5"/>
  <c r="M17" i="5"/>
  <c r="L17" i="5"/>
  <c r="K17" i="5"/>
  <c r="J17" i="5"/>
  <c r="I17" i="5"/>
  <c r="G17" i="5"/>
  <c r="K15" i="3"/>
  <c r="J15" i="3"/>
  <c r="I15" i="3"/>
  <c r="H15" i="3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H14" i="3" l="1"/>
  <c r="H25" i="3" s="1"/>
  <c r="M30" i="5"/>
  <c r="E60" i="6"/>
  <c r="I11" i="10"/>
  <c r="G30" i="5"/>
  <c r="I30" i="5"/>
  <c r="H11" i="10"/>
  <c r="F71" i="6"/>
  <c r="G27" i="6"/>
  <c r="G71" i="6"/>
  <c r="K30" i="5"/>
  <c r="J62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E25" i="3" s="1"/>
  <c r="G28" i="6"/>
  <c r="G31" i="6"/>
  <c r="G40" i="6" s="1"/>
  <c r="E71" i="6"/>
  <c r="E105" i="10"/>
  <c r="I25" i="3"/>
  <c r="E62" i="1"/>
  <c r="F62" i="1"/>
  <c r="F31" i="6"/>
  <c r="I77" i="1"/>
  <c r="G11" i="16"/>
  <c r="G38" i="16" s="1"/>
  <c r="J77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2" i="10"/>
  <c r="J20" i="10" l="1"/>
  <c r="G33" i="10"/>
  <c r="G34" i="10"/>
  <c r="J34" i="10" s="1"/>
  <c r="G36" i="10"/>
  <c r="J36" i="10" s="1"/>
  <c r="J33" i="10" l="1"/>
  <c r="G37" i="10"/>
  <c r="G30" i="10" s="1"/>
  <c r="J30" i="10" s="1"/>
  <c r="J37" i="10" l="1"/>
  <c r="F11" i="10"/>
  <c r="F16" i="14" l="1"/>
  <c r="F14" i="14" s="1"/>
  <c r="F99" i="14" s="1"/>
  <c r="G11" i="10"/>
  <c r="J11" i="10"/>
  <c r="J105" i="10" s="1"/>
  <c r="G16" i="14"/>
  <c r="F13" i="14" l="1"/>
  <c r="G14" i="14"/>
  <c r="G13" i="14" s="1"/>
  <c r="J16" i="14"/>
  <c r="G99" i="14" l="1"/>
  <c r="J14" i="14"/>
  <c r="J99" i="14" l="1"/>
  <c r="J13" i="14"/>
  <c r="I88" i="10"/>
  <c r="I105" i="10" s="1"/>
  <c r="G88" i="10"/>
  <c r="H88" i="10"/>
  <c r="H105" i="10" s="1"/>
  <c r="F88" i="10"/>
  <c r="F105" i="10" s="1"/>
  <c r="J88" i="10" l="1"/>
  <c r="G105" i="10"/>
</calcChain>
</file>

<file path=xl/sharedStrings.xml><?xml version="1.0" encoding="utf-8"?>
<sst xmlns="http://schemas.openxmlformats.org/spreadsheetml/2006/main" count="1122" uniqueCount="733">
  <si>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</si>
  <si>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</si>
  <si>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</si>
  <si>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</si>
  <si>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</si>
  <si>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</si>
  <si>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</si>
  <si>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</si>
  <si>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</si>
  <si>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</si>
  <si>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</si>
  <si>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</si>
  <si>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</si>
  <si>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</si>
  <si>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</si>
  <si>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</si>
  <si>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</si>
  <si>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</si>
  <si>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</si>
  <si>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</si>
  <si>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</si>
  <si>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</si>
  <si>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</si>
  <si>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</si>
  <si>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</si>
  <si>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</si>
  <si>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</si>
  <si>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</si>
  <si>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</si>
  <si>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</si>
  <si>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</si>
  <si>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</si>
  <si>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</si>
  <si>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</si>
  <si>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</si>
  <si>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</si>
  <si>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</si>
  <si>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</si>
  <si>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</si>
  <si>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</si>
  <si>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</si>
  <si>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</si>
  <si>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</si>
  <si>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</si>
  <si>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</si>
  <si>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</si>
  <si>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</si>
  <si>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</si>
  <si>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</si>
  <si>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</si>
  <si>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</si>
  <si>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</si>
  <si>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</si>
  <si>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</si>
  <si>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</si>
  <si>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</si>
  <si>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</si>
  <si>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</si>
  <si>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</si>
  <si>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</si>
  <si>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</si>
  <si>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</si>
  <si>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</si>
  <si>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</si>
  <si>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</si>
  <si>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</si>
  <si>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</si>
  <si>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</si>
  <si>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</si>
  <si>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</si>
  <si>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</si>
  <si>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</si>
  <si>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</si>
  <si>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</si>
  <si>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</si>
  <si>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</si>
  <si>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</si>
  <si>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</si>
  <si>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</si>
  <si>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</si>
  <si>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</si>
  <si>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</si>
  <si>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</si>
  <si>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</si>
  <si>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</si>
  <si>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</si>
  <si>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</si>
  <si>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</si>
  <si>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</si>
  <si>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</si>
  <si>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</si>
  <si>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</si>
  <si>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</si>
  <si>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</si>
  <si>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</si>
  <si>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</si>
  <si>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</si>
  <si>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</si>
  <si>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</si>
  <si>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</si>
  <si>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</si>
  <si>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</si>
  <si>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</si>
  <si>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</si>
  <si>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</si>
  <si>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</si>
  <si>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</si>
  <si>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</si>
  <si>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</si>
  <si>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</si>
  <si>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</si>
  <si>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</si>
  <si>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</si>
  <si>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</si>
  <si>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</si>
  <si>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</si>
  <si>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</si>
  <si>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</si>
  <si>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</si>
  <si>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</si>
  <si>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</si>
  <si>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</si>
  <si>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</si>
  <si>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</si>
  <si>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</si>
  <si>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</si>
  <si>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</si>
  <si>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</si>
  <si>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</si>
  <si>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</si>
  <si>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</si>
  <si>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</si>
  <si>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</si>
  <si>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</si>
  <si>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</si>
  <si>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</si>
  <si>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</si>
  <si>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</si>
  <si>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</si>
  <si>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</si>
  <si>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</si>
  <si>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</si>
  <si>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</si>
  <si>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</si>
  <si>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</si>
  <si>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</si>
  <si>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</si>
  <si>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</si>
  <si>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</si>
  <si>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</si>
  <si>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</si>
  <si>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</si>
  <si>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</si>
  <si>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</si>
  <si>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</si>
  <si>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</si>
  <si>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</si>
  <si>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</si>
  <si>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</si>
  <si>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</si>
  <si>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</si>
  <si>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</si>
  <si>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</si>
  <si>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</si>
  <si>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</si>
  <si>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</si>
  <si>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</si>
  <si>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</si>
  <si>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</si>
  <si>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</si>
  <si>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</si>
  <si>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</si>
  <si>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</si>
  <si>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</si>
  <si>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</si>
  <si>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</si>
  <si>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</si>
  <si>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</si>
  <si>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</si>
  <si>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</si>
  <si>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</si>
  <si>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</si>
  <si>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</si>
  <si>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</si>
  <si>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</si>
  <si>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</si>
  <si>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</si>
  <si>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</si>
  <si>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</si>
  <si>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</si>
  <si>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</si>
  <si>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</si>
  <si>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</si>
  <si>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</si>
  <si>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</si>
  <si>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</si>
  <si>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</si>
  <si>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</si>
  <si>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</si>
  <si>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</si>
  <si>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</si>
  <si>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</si>
  <si>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</si>
  <si>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</si>
  <si>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</si>
  <si>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</si>
  <si>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</si>
  <si>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</si>
  <si>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</si>
  <si>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</si>
  <si>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</si>
  <si>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</si>
  <si>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</si>
  <si>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</si>
  <si>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</si>
  <si>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</si>
  <si>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</si>
  <si>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</si>
  <si>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</si>
  <si>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</si>
  <si>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</si>
  <si>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</si>
  <si>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</si>
  <si>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</si>
  <si>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</si>
  <si>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</si>
  <si>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</si>
  <si>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</si>
  <si>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</si>
  <si>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</si>
  <si>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</si>
  <si>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</si>
  <si>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</si>
  <si>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</si>
  <si>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</si>
  <si>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</si>
  <si>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</si>
  <si>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</si>
  <si>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</si>
  <si>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</si>
  <si>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</si>
  <si>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</si>
  <si>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</si>
  <si>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</si>
  <si>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</si>
  <si>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</si>
  <si>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</si>
  <si>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</si>
  <si>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</si>
  <si>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</si>
  <si>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</si>
  <si>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</si>
  <si>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</si>
  <si>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</si>
  <si>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</si>
  <si>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</si>
  <si>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</si>
  <si>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</si>
  <si>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</si>
  <si>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</si>
  <si>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</si>
  <si>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</si>
  <si>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</si>
  <si>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</si>
  <si>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</si>
  <si>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</si>
  <si>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</si>
  <si>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</si>
  <si>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</si>
  <si>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</si>
  <si>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</si>
  <si>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</si>
  <si>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</si>
  <si>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</si>
  <si>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</si>
  <si>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</si>
  <si>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</si>
  <si>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</si>
  <si>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</si>
  <si>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</si>
  <si>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</si>
  <si>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</si>
  <si>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</si>
  <si>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</si>
  <si>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</si>
  <si>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</si>
  <si>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</si>
  <si>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</si>
  <si>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</si>
  <si>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</si>
  <si>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</si>
  <si>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</si>
  <si>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</si>
  <si>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</si>
  <si>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</si>
  <si>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</si>
  <si>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</si>
  <si>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</si>
  <si>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</si>
  <si>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</si>
  <si>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</si>
  <si>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</si>
  <si>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</si>
  <si>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</si>
  <si>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</si>
  <si>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</si>
  <si>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</si>
  <si>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</si>
  <si>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</si>
  <si>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</si>
  <si>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</si>
  <si>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</si>
  <si>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</si>
  <si>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</si>
  <si>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</si>
  <si>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</si>
  <si>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</si>
  <si>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</si>
  <si>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</si>
  <si>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</si>
  <si>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</si>
  <si>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</si>
  <si>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</si>
  <si>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</si>
  <si>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</si>
  <si>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</si>
  <si>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</si>
  <si>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</si>
  <si>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</si>
  <si>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</si>
  <si>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</si>
  <si>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</si>
  <si>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</si>
  <si>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</si>
  <si>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</si>
  <si>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</si>
  <si>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</si>
  <si>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</si>
  <si>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</si>
  <si>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</si>
  <si>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</si>
  <si>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</si>
  <si>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</si>
  <si>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</si>
  <si>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</si>
  <si>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</si>
  <si>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</si>
  <si>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</si>
  <si>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</si>
  <si>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</si>
  <si>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</si>
  <si>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</si>
  <si>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</si>
  <si>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</si>
  <si>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</si>
  <si>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</si>
  <si>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</si>
  <si>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</si>
  <si>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</si>
  <si>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</si>
  <si>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</si>
  <si>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</si>
  <si>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</si>
  <si>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</si>
  <si>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</si>
  <si>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</si>
  <si>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</si>
  <si>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</si>
  <si>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</si>
  <si>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</si>
  <si>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</si>
  <si>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</si>
  <si>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</si>
  <si>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</si>
  <si>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</si>
  <si>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</si>
  <si>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</si>
  <si>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</si>
  <si>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</si>
  <si>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</si>
  <si>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</si>
  <si>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</si>
  <si>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</si>
  <si>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</si>
  <si>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</si>
  <si>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</si>
  <si>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</si>
  <si>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</si>
  <si>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</si>
  <si>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</si>
  <si>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</si>
  <si>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</si>
  <si>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</si>
  <si>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</si>
  <si>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</si>
  <si>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</si>
  <si>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</si>
  <si>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</si>
  <si>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</si>
  <si>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</si>
  <si>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</si>
  <si>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</si>
  <si>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</si>
  <si>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</si>
  <si>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</si>
  <si>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</si>
  <si>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</si>
  <si>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</si>
  <si>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</si>
  <si>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</si>
  <si>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</si>
  <si>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</si>
  <si>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</si>
  <si>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</si>
  <si>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</si>
  <si>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</si>
  <si>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</si>
  <si>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</si>
  <si>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</si>
  <si>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</si>
  <si>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</si>
  <si>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</si>
  <si>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</si>
  <si>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</si>
  <si>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</si>
  <si>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</si>
  <si>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</si>
  <si>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</si>
  <si>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</si>
  <si>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</si>
  <si>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</si>
  <si>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</si>
  <si>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</si>
  <si>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</si>
  <si>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</si>
  <si>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</si>
  <si>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</si>
  <si>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</si>
  <si>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</si>
  <si>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</si>
  <si>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</si>
  <si>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</si>
  <si>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</si>
  <si>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</si>
  <si>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</si>
  <si>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</si>
  <si>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</si>
  <si>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</si>
  <si>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</si>
  <si>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</si>
  <si>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</si>
  <si>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</si>
  <si>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</si>
  <si>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</si>
  <si>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</si>
  <si>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</si>
  <si>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</si>
  <si>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</si>
  <si>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</si>
  <si>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</si>
  <si>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</si>
  <si>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</si>
  <si>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</si>
  <si>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</si>
  <si>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</si>
  <si>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</si>
  <si>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</si>
  <si>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</si>
  <si>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</si>
  <si>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</si>
  <si>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</si>
  <si>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</si>
  <si>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</si>
  <si>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</si>
  <si>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</si>
  <si>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</si>
  <si>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</si>
  <si>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</si>
  <si>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</si>
  <si>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</si>
  <si>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</si>
  <si>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</si>
  <si>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</si>
  <si>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</si>
  <si>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</si>
  <si>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</si>
  <si>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</si>
  <si>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</si>
  <si>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</si>
  <si>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</si>
  <si>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</si>
  <si>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</si>
  <si>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</si>
  <si>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</si>
  <si>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</si>
  <si>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</si>
  <si>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</si>
  <si>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</si>
  <si>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</si>
  <si>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</si>
  <si>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</si>
  <si>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</si>
  <si>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</si>
  <si>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</si>
  <si>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</si>
  <si>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</si>
  <si>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</si>
  <si>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</si>
  <si>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</si>
  <si>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</si>
  <si>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</si>
  <si>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</si>
  <si>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</si>
  <si>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</si>
  <si>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</si>
  <si>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</si>
  <si>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</si>
  <si>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</si>
  <si>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</si>
  <si>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</si>
  <si>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</si>
  <si>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</si>
  <si>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</si>
  <si>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</si>
  <si>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</si>
  <si>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</si>
  <si>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</si>
  <si>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</si>
  <si>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</si>
  <si>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</si>
  <si>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</si>
  <si>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</si>
  <si>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</si>
  <si>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</si>
  <si>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</si>
  <si>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</si>
  <si>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</si>
  <si>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</si>
  <si>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</si>
  <si>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</si>
  <si>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</si>
  <si>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</si>
  <si>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</si>
  <si>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</si>
  <si>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</si>
  <si>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</si>
  <si>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</si>
  <si>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</si>
  <si>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</si>
  <si>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</si>
  <si>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</si>
  <si>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</si>
  <si>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</si>
  <si>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</si>
  <si>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</si>
  <si>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</si>
  <si>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</si>
  <si>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</si>
  <si>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</si>
  <si>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</si>
  <si>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</si>
  <si>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</si>
  <si>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</si>
  <si>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</si>
  <si>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</si>
  <si>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</si>
  <si>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</si>
  <si>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</si>
  <si>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</si>
  <si>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</si>
  <si>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</si>
  <si>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</si>
  <si>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</si>
  <si>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</si>
  <si>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</si>
  <si>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</si>
  <si>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</si>
  <si>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</si>
  <si>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</si>
  <si>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</si>
  <si>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</si>
  <si>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</si>
  <si>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</si>
  <si>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</si>
  <si>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</si>
  <si>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</si>
  <si>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</si>
  <si>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</si>
  <si>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</si>
  <si>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</si>
  <si>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</si>
  <si>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</si>
  <si>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</si>
  <si>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</si>
  <si>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</si>
  <si>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</si>
  <si>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</si>
  <si>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</si>
  <si>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</si>
  <si>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</si>
  <si>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</si>
  <si>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</si>
  <si>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</si>
  <si>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</si>
  <si>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</si>
  <si>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</si>
  <si>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</si>
  <si>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</si>
  <si>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</si>
  <si>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</si>
  <si>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</si>
  <si>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</si>
  <si>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</si>
  <si>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</si>
  <si>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</si>
  <si>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</si>
  <si>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</si>
  <si>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</si>
  <si>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</si>
  <si>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</si>
  <si>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</si>
  <si>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</si>
  <si>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</si>
  <si>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</si>
  <si>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</si>
  <si>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</si>
  <si>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</si>
  <si>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</si>
  <si>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</si>
  <si>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</si>
  <si>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</si>
  <si>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</si>
  <si>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</si>
  <si>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</si>
  <si>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</si>
  <si>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</si>
  <si>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</si>
  <si>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</si>
  <si>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</si>
  <si>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</si>
  <si>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</si>
  <si>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</si>
  <si>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</si>
  <si>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</si>
  <si>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</si>
  <si>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</si>
  <si>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</si>
  <si>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</si>
  <si>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</si>
  <si>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</si>
  <si>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</si>
  <si>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</si>
  <si>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</si>
  <si>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</si>
  <si>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</si>
  <si>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</si>
  <si>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</si>
  <si>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</si>
  <si>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</si>
  <si>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</si>
  <si>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</si>
  <si>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</si>
  <si>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</si>
  <si>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</si>
  <si>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</si>
  <si>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</si>
  <si>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</si>
  <si>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</si>
  <si>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</si>
  <si>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</si>
  <si>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</si>
  <si>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</si>
  <si>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</si>
  <si>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</si>
  <si>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</si>
  <si>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</si>
  <si>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</si>
  <si>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</si>
  <si>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</si>
  <si>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</si>
  <si>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</si>
  <si>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</si>
  <si>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</si>
  <si>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</si>
  <si>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</si>
  <si>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</si>
  <si>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</si>
  <si>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</si>
  <si>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</si>
  <si>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</si>
  <si>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</si>
  <si>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</si>
  <si>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</si>
  <si>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</si>
  <si>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</si>
  <si>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</si>
  <si>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</si>
  <si>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</si>
  <si>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inversión al 31</t>
  </si>
  <si>
    <t>inversión al 31 de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</si>
  <si>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</si>
  <si>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</si>
  <si>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</si>
  <si>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</si>
  <si>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</si>
  <si>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</si>
  <si>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</si>
  <si>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</si>
  <si>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</si>
  <si>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</si>
  <si>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</si>
  <si>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A. Dependencia o Unidad Administrativa 2</t>
  </si>
  <si>
    <t>Juzgados del Sistema Tradicional Penal y Especializado en Administración de Justicia en Adolescentes</t>
  </si>
  <si>
    <t>Juzgado Laboral</t>
  </si>
  <si>
    <t>b1) Materiales de Administración, Emisión de Documentos y Artículos Oficiales</t>
  </si>
  <si>
    <t>31 de diciembre de 2023</t>
  </si>
  <si>
    <t>2023 (d)</t>
  </si>
  <si>
    <t>de marzo</t>
  </si>
  <si>
    <t>marzo de 2024 (k)</t>
  </si>
  <si>
    <t>2024 (l)</t>
  </si>
  <si>
    <t>2024 (m = g l)</t>
  </si>
  <si>
    <t>c5) Servicios de Instalación, Reparación, Mantenimiento y Conservación</t>
  </si>
  <si>
    <t>Juzgado de Atencion de Violencia de Genero</t>
  </si>
  <si>
    <t>Juzgado Civil del Distrito Judicial de Morelos</t>
  </si>
  <si>
    <t>Dirección de Planeación</t>
  </si>
  <si>
    <t xml:space="preserve">Al 31 de diciembre de 2023 y al 30 de junio de 2024 </t>
  </si>
  <si>
    <t>30 de junio de 2024</t>
  </si>
  <si>
    <t>Del 1 de enero al  30 de junio de 2024 (b)</t>
  </si>
  <si>
    <t>Del 1 de enero al 30 de junio de 2024 (b)</t>
  </si>
  <si>
    <t>30 de junio</t>
  </si>
  <si>
    <t>Del 1 de enero al 30 de junio de 2024  (b)</t>
  </si>
  <si>
    <t>Del 1 de enero al 30 de junio de 2024 (b)</t>
  </si>
  <si>
    <t>Planeación, estadistica y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</si>
</sst>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5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justify" vertical="center" wrapText="1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3" fillId="3" borderId="28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/>
    </xf>
    <xf numFmtId="0" fontId="0" fillId="0" borderId="24" xfId="0" applyBorder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" fillId="5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4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23" xfId="0" applyFont="1" applyFill="1" applyBorder="1" applyAlignment="1">
      <alignment horizontal="left" vertical="center"/>
    </xf>
    <xf numFmtId="4" fontId="1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3" fillId="0" borderId="21" xfId="0" applyNumberFormat="1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8" fillId="3" borderId="8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3" fillId="3" borderId="7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/>
    </xf>
    <xf numFmtId="4" fontId="3" fillId="3" borderId="28" xfId="0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2" xfId="0" applyFont="1" applyBorder="1" applyAlignment="1">
      <alignment horizontal="lef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0" fontId="13" fillId="3" borderId="37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justify" vertical="center" wrapText="1"/>
    </xf>
    <xf numFmtId="4" fontId="13" fillId="0" borderId="24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8" xfId="0" applyNumberFormat="1" applyFont="1" applyFill="1" applyBorder="1" applyAlignment="1">
      <alignment horizontal="right" vertical="center" wrapText="1"/>
    </xf>
    <xf numFmtId="4" fontId="8" fillId="3" borderId="16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13" fillId="0" borderId="21" xfId="0" applyNumberFormat="1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justify" vertical="top" wrapText="1"/>
    </xf>
    <xf numFmtId="3" fontId="14" fillId="6" borderId="21" xfId="0" applyNumberFormat="1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8" fillId="7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19" fillId="7" borderId="22" xfId="0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lef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3" fontId="20" fillId="6" borderId="28" xfId="0" applyNumberFormat="1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horizontal="right" vertical="center" wrapText="1"/>
    </xf>
    <xf numFmtId="4" fontId="7" fillId="3" borderId="28" xfId="0" applyNumberFormat="1" applyFont="1" applyFill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3" fontId="14" fillId="6" borderId="21" xfId="0" applyNumberFormat="1" applyFont="1" applyFill="1" applyBorder="1" applyAlignment="1">
      <alignment horizontal="right" vertical="top" wrapText="1"/>
    </xf>
    <xf numFmtId="3" fontId="20" fillId="6" borderId="21" xfId="0" applyNumberFormat="1" applyFont="1" applyFill="1" applyBorder="1" applyAlignment="1">
      <alignment vertical="top" wrapText="1"/>
    </xf>
    <xf numFmtId="3" fontId="20" fillId="6" borderId="2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justify" vertical="center"/>
    </xf>
    <xf numFmtId="4" fontId="21" fillId="0" borderId="0" xfId="0" applyNumberFormat="1" applyFont="1"/>
    <xf numFmtId="0" fontId="13" fillId="3" borderId="21" xfId="0" applyFont="1" applyFill="1" applyBorder="1" applyAlignment="1">
      <alignment horizontal="justify" vertical="center" wrapText="1"/>
    </xf>
    <xf numFmtId="0" fontId="11" fillId="3" borderId="36" xfId="0" applyFont="1" applyFill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justify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0" fontId="3" fillId="3" borderId="28" xfId="0" applyFont="1" applyFill="1" applyBorder="1" applyAlignment="1">
      <alignment horizontal="left" vertical="center"/>
    </xf>
    <xf numFmtId="4" fontId="3" fillId="3" borderId="21" xfId="0" applyNumberFormat="1" applyFont="1" applyFill="1" applyBorder="1" applyAlignment="1">
      <alignment horizontal="right" vertical="center"/>
    </xf>
    <xf numFmtId="0" fontId="15" fillId="7" borderId="0" xfId="0" applyFont="1" applyFill="1" applyAlignment="1">
      <alignment horizontal="center" vertical="center"/>
    </xf>
    <xf numFmtId="0" fontId="3" fillId="3" borderId="28" xfId="0" applyFont="1" applyFill="1" applyBorder="1" applyAlignment="1">
      <alignment horizontal="left" vertical="center"/>
    </xf>
    <xf numFmtId="4" fontId="3" fillId="3" borderId="21" xfId="0" applyNumberFormat="1" applyFont="1" applyFill="1" applyBorder="1" applyAlignment="1">
      <alignment horizontal="right" vertical="center"/>
    </xf>
    <xf numFmtId="0" fontId="20" fillId="6" borderId="21" xfId="0" applyFont="1" applyFill="1" applyBorder="1" applyAlignment="1">
      <alignment horizontal="justify" vertical="top" wrapText="1"/>
    </xf>
    <xf numFmtId="0" fontId="22" fillId="0" borderId="0" xfId="0" applyFont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justify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justify" vertical="center" wrapText="1"/>
    </xf>
    <xf numFmtId="0" fontId="18" fillId="7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1"/>
    </xf>
    <xf numFmtId="0" fontId="18" fillId="7" borderId="22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78</xdr:row>
      <xdr:rowOff>22225</xdr:rowOff>
    </xdr:from>
    <xdr:to>
      <xdr:col>6</xdr:col>
      <xdr:colOff>20320</xdr:colOff>
      <xdr:row>85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BEC32FF-6AF0-496E-AA0B-0E22DE3E32E2}"/>
            </a:ext>
          </a:extLst>
        </xdr:cNvPr>
        <xdr:cNvSpPr>
          <a:spLocks/>
        </xdr:cNvSpPr>
      </xdr:nvSpPr>
      <xdr:spPr>
        <a:xfrm>
          <a:off x="2524125" y="153384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538480</xdr:colOff>
      <xdr:row>78</xdr:row>
      <xdr:rowOff>19050</xdr:rowOff>
    </xdr:from>
    <xdr:to>
      <xdr:col>8</xdr:col>
      <xdr:colOff>649605</xdr:colOff>
      <xdr:row>84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68C352C-19A2-4E17-B524-65366FF1CCF9}"/>
            </a:ext>
          </a:extLst>
        </xdr:cNvPr>
        <xdr:cNvSpPr>
          <a:spLocks/>
        </xdr:cNvSpPr>
      </xdr:nvSpPr>
      <xdr:spPr>
        <a:xfrm>
          <a:off x="6710680" y="153352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52</xdr:row>
      <xdr:rowOff>165100</xdr:rowOff>
    </xdr:from>
    <xdr:to>
      <xdr:col>6</xdr:col>
      <xdr:colOff>182245</xdr:colOff>
      <xdr:row>58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A2DC59D-436D-4285-B8A4-87C144CBD19D}"/>
            </a:ext>
          </a:extLst>
        </xdr:cNvPr>
        <xdr:cNvSpPr>
          <a:spLocks/>
        </xdr:cNvSpPr>
      </xdr:nvSpPr>
      <xdr:spPr>
        <a:xfrm>
          <a:off x="1457325" y="11337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</xdr:colOff>
      <xdr:row>52</xdr:row>
      <xdr:rowOff>161925</xdr:rowOff>
    </xdr:from>
    <xdr:to>
      <xdr:col>10</xdr:col>
      <xdr:colOff>220980</xdr:colOff>
      <xdr:row>57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9BB88A-1675-4C04-B55C-CBFBBA73E4B7}"/>
            </a:ext>
          </a:extLst>
        </xdr:cNvPr>
        <xdr:cNvSpPr>
          <a:spLocks/>
        </xdr:cNvSpPr>
      </xdr:nvSpPr>
      <xdr:spPr>
        <a:xfrm>
          <a:off x="5643880" y="11334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32</xdr:row>
      <xdr:rowOff>165100</xdr:rowOff>
    </xdr:from>
    <xdr:to>
      <xdr:col>7</xdr:col>
      <xdr:colOff>582295</xdr:colOff>
      <xdr:row>38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794424E-84D5-45A8-BD7B-4DA28B624382}"/>
            </a:ext>
          </a:extLst>
        </xdr:cNvPr>
        <xdr:cNvSpPr>
          <a:spLocks/>
        </xdr:cNvSpPr>
      </xdr:nvSpPr>
      <xdr:spPr>
        <a:xfrm>
          <a:off x="2495550" y="62611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595630</xdr:colOff>
      <xdr:row>32</xdr:row>
      <xdr:rowOff>161925</xdr:rowOff>
    </xdr:from>
    <xdr:to>
      <xdr:col>11</xdr:col>
      <xdr:colOff>249555</xdr:colOff>
      <xdr:row>37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746E8AA-143F-4830-A2BB-7D203FABE99C}"/>
            </a:ext>
          </a:extLst>
        </xdr:cNvPr>
        <xdr:cNvSpPr>
          <a:spLocks/>
        </xdr:cNvSpPr>
      </xdr:nvSpPr>
      <xdr:spPr>
        <a:xfrm>
          <a:off x="6682105" y="62579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93</xdr:row>
      <xdr:rowOff>184150</xdr:rowOff>
    </xdr:from>
    <xdr:to>
      <xdr:col>3</xdr:col>
      <xdr:colOff>3373120</xdr:colOff>
      <xdr:row>99</xdr:row>
      <xdr:rowOff>26670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77127F-BB1E-4915-B34E-D07DA566CA3C}"/>
            </a:ext>
          </a:extLst>
        </xdr:cNvPr>
        <xdr:cNvSpPr>
          <a:spLocks/>
        </xdr:cNvSpPr>
      </xdr:nvSpPr>
      <xdr:spPr>
        <a:xfrm>
          <a:off x="1485900" y="179197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4148455</xdr:colOff>
      <xdr:row>93</xdr:row>
      <xdr:rowOff>180975</xdr:rowOff>
    </xdr:from>
    <xdr:to>
      <xdr:col>6</xdr:col>
      <xdr:colOff>230505</xdr:colOff>
      <xdr:row>98</xdr:row>
      <xdr:rowOff>182245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AD57B927-E67C-48F3-9441-153E5BB280C3}"/>
            </a:ext>
          </a:extLst>
        </xdr:cNvPr>
        <xdr:cNvSpPr>
          <a:spLocks/>
        </xdr:cNvSpPr>
      </xdr:nvSpPr>
      <xdr:spPr>
        <a:xfrm>
          <a:off x="5672455" y="179165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104</xdr:row>
      <xdr:rowOff>31750</xdr:rowOff>
    </xdr:from>
    <xdr:to>
      <xdr:col>5</xdr:col>
      <xdr:colOff>515620</xdr:colOff>
      <xdr:row>109</xdr:row>
      <xdr:rowOff>64770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13A0545-8306-42F9-BACC-A822D56FBC51}"/>
            </a:ext>
          </a:extLst>
        </xdr:cNvPr>
        <xdr:cNvSpPr>
          <a:spLocks/>
        </xdr:cNvSpPr>
      </xdr:nvSpPr>
      <xdr:spPr>
        <a:xfrm>
          <a:off x="2038350" y="19719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424180</xdr:colOff>
      <xdr:row>104</xdr:row>
      <xdr:rowOff>28575</xdr:rowOff>
    </xdr:from>
    <xdr:to>
      <xdr:col>9</xdr:col>
      <xdr:colOff>687705</xdr:colOff>
      <xdr:row>109</xdr:row>
      <xdr:rowOff>29845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A8F003B-BA6B-4A50-9594-A36F118DB609}"/>
            </a:ext>
          </a:extLst>
        </xdr:cNvPr>
        <xdr:cNvSpPr>
          <a:spLocks/>
        </xdr:cNvSpPr>
      </xdr:nvSpPr>
      <xdr:spPr>
        <a:xfrm>
          <a:off x="6224905" y="19716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107</xdr:row>
      <xdr:rowOff>12700</xdr:rowOff>
    </xdr:from>
    <xdr:to>
      <xdr:col>4</xdr:col>
      <xdr:colOff>306070</xdr:colOff>
      <xdr:row>112</xdr:row>
      <xdr:rowOff>45720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04FAB68-FB0E-4D9A-9C92-5E59FDCF0F95}"/>
            </a:ext>
          </a:extLst>
        </xdr:cNvPr>
        <xdr:cNvSpPr>
          <a:spLocks/>
        </xdr:cNvSpPr>
      </xdr:nvSpPr>
      <xdr:spPr>
        <a:xfrm>
          <a:off x="2228850" y="207772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62230</xdr:colOff>
      <xdr:row>107</xdr:row>
      <xdr:rowOff>9525</xdr:rowOff>
    </xdr:from>
    <xdr:to>
      <xdr:col>8</xdr:col>
      <xdr:colOff>401955</xdr:colOff>
      <xdr:row>112</xdr:row>
      <xdr:rowOff>10795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B203296-D3D6-4188-9DFA-2351D32EE226}"/>
            </a:ext>
          </a:extLst>
        </xdr:cNvPr>
        <xdr:cNvSpPr>
          <a:spLocks/>
        </xdr:cNvSpPr>
      </xdr:nvSpPr>
      <xdr:spPr>
        <a:xfrm>
          <a:off x="6415405" y="207740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89</xdr:row>
      <xdr:rowOff>127000</xdr:rowOff>
    </xdr:from>
    <xdr:to>
      <xdr:col>4</xdr:col>
      <xdr:colOff>325120</xdr:colOff>
      <xdr:row>94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95FD643-8C3A-40E3-AA46-FE3C2484C8FE}"/>
            </a:ext>
          </a:extLst>
        </xdr:cNvPr>
        <xdr:cNvSpPr>
          <a:spLocks/>
        </xdr:cNvSpPr>
      </xdr:nvSpPr>
      <xdr:spPr>
        <a:xfrm>
          <a:off x="1019175" y="185864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157480</xdr:colOff>
      <xdr:row>89</xdr:row>
      <xdr:rowOff>123825</xdr:rowOff>
    </xdr:from>
    <xdr:to>
      <xdr:col>8</xdr:col>
      <xdr:colOff>630555</xdr:colOff>
      <xdr:row>94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492449-63E6-4C1A-B45C-16833F2DB682}"/>
            </a:ext>
          </a:extLst>
        </xdr:cNvPr>
        <xdr:cNvSpPr>
          <a:spLocks/>
        </xdr:cNvSpPr>
      </xdr:nvSpPr>
      <xdr:spPr>
        <a:xfrm>
          <a:off x="5205730" y="185832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100</xdr:row>
      <xdr:rowOff>127000</xdr:rowOff>
    </xdr:from>
    <xdr:to>
      <xdr:col>4</xdr:col>
      <xdr:colOff>525145</xdr:colOff>
      <xdr:row>105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4F0A9D0-5087-4CE9-9300-F4C571A9F078}"/>
            </a:ext>
          </a:extLst>
        </xdr:cNvPr>
        <xdr:cNvSpPr>
          <a:spLocks/>
        </xdr:cNvSpPr>
      </xdr:nvSpPr>
      <xdr:spPr>
        <a:xfrm>
          <a:off x="2324100" y="191198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414655</xdr:colOff>
      <xdr:row>100</xdr:row>
      <xdr:rowOff>123825</xdr:rowOff>
    </xdr:from>
    <xdr:to>
      <xdr:col>8</xdr:col>
      <xdr:colOff>840105</xdr:colOff>
      <xdr:row>105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16789EA2-1073-46C0-A002-7C7F0EB906C6}"/>
            </a:ext>
          </a:extLst>
        </xdr:cNvPr>
        <xdr:cNvSpPr>
          <a:spLocks/>
        </xdr:cNvSpPr>
      </xdr:nvSpPr>
      <xdr:spPr>
        <a:xfrm>
          <a:off x="6510655" y="191166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40</xdr:row>
      <xdr:rowOff>117475</xdr:rowOff>
    </xdr:from>
    <xdr:to>
      <xdr:col>4</xdr:col>
      <xdr:colOff>258445</xdr:colOff>
      <xdr:row>45</xdr:row>
      <xdr:rowOff>150495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38CA794-8173-4426-8D02-6DD50A019F02}"/>
            </a:ext>
          </a:extLst>
        </xdr:cNvPr>
        <xdr:cNvSpPr>
          <a:spLocks/>
        </xdr:cNvSpPr>
      </xdr:nvSpPr>
      <xdr:spPr>
        <a:xfrm>
          <a:off x="1333500" y="77374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167005</xdr:colOff>
      <xdr:row>40</xdr:row>
      <xdr:rowOff>114300</xdr:rowOff>
    </xdr:from>
    <xdr:to>
      <xdr:col>8</xdr:col>
      <xdr:colOff>573405</xdr:colOff>
      <xdr:row>45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09FC81C-25A4-4C63-BD48-9029F6686A21}"/>
            </a:ext>
          </a:extLst>
        </xdr:cNvPr>
        <xdr:cNvSpPr>
          <a:spLocks/>
        </xdr:cNvSpPr>
      </xdr:nvSpPr>
      <xdr:spPr>
        <a:xfrm>
          <a:off x="5520055" y="77343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7"/>
  <sheetViews>
    <sheetView zoomScaleNormal="100" workbookViewId="0">
      <selection activeCell="D93" sqref="D93"/>
    </sheetView>
  </sheetViews>
  <sheetFormatPr baseColWidth="10" defaultColWidth="11.42578125" defaultRowHeight="11.25" x14ac:dyDescent="0.2"/>
  <cols>
    <col min="1" max="1" width="11.42578125" style="184"/>
    <col min="2" max="2" width="14.28515625" style="184" hidden="1" customWidth="1"/>
    <col min="3" max="3" width="0" style="184" hidden="1" customWidth="1"/>
    <col min="4" max="4" width="50" style="184" customWidth="1"/>
    <col min="5" max="5" width="14.42578125" style="184" customWidth="1"/>
    <col min="6" max="6" width="13.7109375" style="184" customWidth="1"/>
    <col min="7" max="7" width="3.85546875" style="184" customWidth="1"/>
    <col min="8" max="8" width="45.28515625" style="184" customWidth="1"/>
    <col min="9" max="9" width="14.28515625" style="184" customWidth="1"/>
    <col min="10" max="10" width="14" style="184" customWidth="1"/>
    <col min="11" max="12" width="11.42578125" style="184"/>
    <col min="13" max="13" width="12.5703125" style="184" bestFit="1" customWidth="1"/>
    <col min="14" max="16384" width="11.42578125" style="184"/>
  </cols>
  <sheetData>
    <row r="1" spans="2:13" x14ac:dyDescent="0.2">
      <c r="D1" s="197"/>
      <c r="E1" s="197"/>
      <c r="F1" s="197"/>
      <c r="G1" s="197"/>
      <c r="H1" s="197"/>
      <c r="I1" s="197"/>
      <c r="J1" s="197"/>
    </row>
    <row r="2" spans="2:13" ht="3.75" customHeight="1" x14ac:dyDescent="0.2">
      <c r="D2" s="185"/>
    </row>
    <row r="3" spans="2:13" x14ac:dyDescent="0.2">
      <c r="D3" s="198" t="s">
        <v>640</v>
      </c>
      <c r="E3" s="198"/>
      <c r="F3" s="198"/>
      <c r="G3" s="198"/>
      <c r="H3" s="198"/>
      <c r="I3" s="198"/>
      <c r="J3" s="198"/>
      <c r="K3" s="184" t="s">
        <v>643</v>
      </c>
    </row>
    <row r="4" spans="2:13" ht="12.75" customHeight="1" x14ac:dyDescent="0.2">
      <c r="D4" s="198" t="s">
        <v>0</v>
      </c>
      <c r="E4" s="198"/>
      <c r="F4" s="198"/>
      <c r="G4" s="198"/>
      <c r="H4" s="198"/>
      <c r="I4" s="198"/>
      <c r="J4" s="198"/>
    </row>
    <row r="5" spans="2:13" x14ac:dyDescent="0.2">
      <c r="D5" s="198" t="s">
        <v>725</v>
      </c>
      <c r="E5" s="198"/>
      <c r="F5" s="198"/>
      <c r="G5" s="198"/>
      <c r="H5" s="198"/>
      <c r="I5" s="198"/>
      <c r="J5" s="198"/>
    </row>
    <row r="6" spans="2:13" ht="11.25" customHeight="1" x14ac:dyDescent="0.2">
      <c r="D6" s="199" t="s">
        <v>1</v>
      </c>
      <c r="E6" s="199"/>
      <c r="F6" s="199"/>
      <c r="G6" s="199"/>
      <c r="H6" s="199"/>
      <c r="I6" s="199"/>
      <c r="J6" s="199"/>
    </row>
    <row r="7" spans="2:13" ht="15" customHeight="1" x14ac:dyDescent="0.2">
      <c r="D7" s="201" t="s">
        <v>2</v>
      </c>
      <c r="E7" s="200" t="s">
        <v>726</v>
      </c>
      <c r="F7" s="200" t="s">
        <v>715</v>
      </c>
      <c r="G7" s="202"/>
      <c r="H7" s="201" t="s">
        <v>2</v>
      </c>
      <c r="I7" s="200" t="s">
        <v>726</v>
      </c>
      <c r="J7" s="200" t="s">
        <v>715</v>
      </c>
    </row>
    <row r="8" spans="2:13" ht="13.5" customHeight="1" x14ac:dyDescent="0.2">
      <c r="D8" s="201"/>
      <c r="E8" s="200"/>
      <c r="F8" s="200"/>
      <c r="G8" s="202"/>
      <c r="H8" s="201"/>
      <c r="I8" s="200"/>
      <c r="J8" s="200"/>
    </row>
    <row r="9" spans="2:13" ht="6" customHeight="1" x14ac:dyDescent="0.2">
      <c r="D9" s="201"/>
      <c r="E9" s="200"/>
      <c r="F9" s="200"/>
      <c r="G9" s="202"/>
      <c r="H9" s="201"/>
      <c r="I9" s="200"/>
      <c r="J9" s="200"/>
    </row>
    <row r="10" spans="2:13" ht="11.25" customHeight="1" x14ac:dyDescent="0.2">
      <c r="D10" s="103" t="s">
        <v>3</v>
      </c>
      <c r="E10" s="133"/>
      <c r="F10" s="134"/>
      <c r="G10" s="132"/>
      <c r="H10" s="138" t="s">
        <v>4</v>
      </c>
      <c r="I10" s="133"/>
      <c r="J10" s="134"/>
    </row>
    <row r="11" spans="2:13" ht="12.75" customHeight="1" x14ac:dyDescent="0.2">
      <c r="D11" s="103" t="s">
        <v>5</v>
      </c>
      <c r="E11" s="133"/>
      <c r="F11" s="134"/>
      <c r="G11" s="132"/>
      <c r="H11" s="138" t="s">
        <v>6</v>
      </c>
      <c r="I11" s="133"/>
      <c r="J11" s="134"/>
    </row>
    <row r="12" spans="2:13" ht="24.75" customHeight="1" x14ac:dyDescent="0.2">
      <c r="D12" s="104" t="s">
        <v>7</v>
      </c>
      <c r="E12" s="136">
        <f>E13+E14+E15+E16+E17+E18+E19</f>
        <v>224610645.77000001</v>
      </c>
      <c r="F12" s="136">
        <f>F13+F14+F15+F16+F17+F18+F19</f>
        <v>171440150.83000001</v>
      </c>
      <c r="G12" s="132"/>
      <c r="H12" s="139" t="s">
        <v>8</v>
      </c>
      <c r="I12" s="136">
        <f>SUM(I13:I21)</f>
        <v>15076589.840000002</v>
      </c>
      <c r="J12" s="136">
        <f>SUM(J13:J21)</f>
        <v>48477194.969999999</v>
      </c>
      <c r="K12" s="184" t="s">
        <v>643</v>
      </c>
      <c r="L12" s="186" t="s">
        <v>643</v>
      </c>
      <c r="M12" s="186"/>
    </row>
    <row r="13" spans="2:13" ht="13.5" customHeight="1" x14ac:dyDescent="0.2">
      <c r="D13" s="104" t="s">
        <v>9</v>
      </c>
      <c r="E13" s="135">
        <v>53000</v>
      </c>
      <c r="F13" s="135">
        <v>0</v>
      </c>
      <c r="G13" s="132"/>
      <c r="H13" s="140" t="s">
        <v>10</v>
      </c>
      <c r="I13" s="142">
        <v>2540199.2400000002</v>
      </c>
      <c r="J13" s="142">
        <v>6441829.3899999997</v>
      </c>
    </row>
    <row r="14" spans="2:13" x14ac:dyDescent="0.2">
      <c r="B14" s="186"/>
      <c r="D14" s="104" t="s">
        <v>11</v>
      </c>
      <c r="E14" s="135">
        <v>15379130.75</v>
      </c>
      <c r="F14" s="135">
        <v>11041339.119999999</v>
      </c>
      <c r="G14" s="132"/>
      <c r="H14" s="140" t="s">
        <v>12</v>
      </c>
      <c r="I14" s="142">
        <v>619140.91</v>
      </c>
      <c r="J14" s="142">
        <v>646011.77</v>
      </c>
    </row>
    <row r="15" spans="2:13" ht="12.75" customHeight="1" x14ac:dyDescent="0.2">
      <c r="D15" s="104" t="s">
        <v>13</v>
      </c>
      <c r="E15" s="135">
        <v>0</v>
      </c>
      <c r="F15" s="135">
        <v>0</v>
      </c>
      <c r="G15" s="132"/>
      <c r="H15" s="139" t="s">
        <v>14</v>
      </c>
      <c r="I15" s="142">
        <v>3194845.98</v>
      </c>
      <c r="J15" s="142">
        <v>9676297.7699999996</v>
      </c>
    </row>
    <row r="16" spans="2:13" ht="13.5" customHeight="1" x14ac:dyDescent="0.2">
      <c r="D16" s="104" t="s">
        <v>15</v>
      </c>
      <c r="E16" s="135">
        <v>209153515.02000001</v>
      </c>
      <c r="F16" s="135">
        <v>160371923.33000001</v>
      </c>
      <c r="G16" s="132"/>
      <c r="H16" s="139" t="s">
        <v>16</v>
      </c>
      <c r="I16" s="142">
        <v>0</v>
      </c>
      <c r="J16" s="142">
        <v>0</v>
      </c>
    </row>
    <row r="17" spans="2:12" ht="16.5" customHeight="1" x14ac:dyDescent="0.2">
      <c r="D17" s="104" t="s">
        <v>17</v>
      </c>
      <c r="E17" s="135">
        <v>0</v>
      </c>
      <c r="F17" s="135">
        <v>0</v>
      </c>
      <c r="G17" s="132"/>
      <c r="H17" s="139" t="s">
        <v>18</v>
      </c>
      <c r="I17" s="142">
        <v>0</v>
      </c>
      <c r="J17" s="142">
        <v>0</v>
      </c>
    </row>
    <row r="18" spans="2:12" ht="23.25" customHeight="1" x14ac:dyDescent="0.2">
      <c r="D18" s="104" t="s">
        <v>19</v>
      </c>
      <c r="E18" s="135">
        <v>25000</v>
      </c>
      <c r="F18" s="135">
        <v>26888.38</v>
      </c>
      <c r="G18" s="132"/>
      <c r="H18" s="139" t="s">
        <v>20</v>
      </c>
      <c r="I18" s="142">
        <v>0</v>
      </c>
      <c r="J18" s="142">
        <v>0</v>
      </c>
    </row>
    <row r="19" spans="2:12" ht="16.5" customHeight="1" x14ac:dyDescent="0.2">
      <c r="D19" s="104" t="s">
        <v>21</v>
      </c>
      <c r="E19" s="135">
        <v>0</v>
      </c>
      <c r="F19" s="135">
        <v>0</v>
      </c>
      <c r="G19" s="132"/>
      <c r="H19" s="139" t="s">
        <v>22</v>
      </c>
      <c r="I19" s="142">
        <v>8722403.7100000009</v>
      </c>
      <c r="J19" s="142">
        <v>31713056.039999999</v>
      </c>
    </row>
    <row r="20" spans="2:12" ht="21" customHeight="1" x14ac:dyDescent="0.2">
      <c r="D20" s="104" t="s">
        <v>23</v>
      </c>
      <c r="E20" s="137">
        <f>SUM(E21:E27)</f>
        <v>10353523.640000001</v>
      </c>
      <c r="F20" s="137">
        <f>SUM(F21:F27)</f>
        <v>11174189.579999998</v>
      </c>
      <c r="G20" s="132"/>
      <c r="H20" s="139" t="s">
        <v>24</v>
      </c>
      <c r="I20" s="142">
        <v>0</v>
      </c>
      <c r="J20" s="143">
        <v>0</v>
      </c>
    </row>
    <row r="21" spans="2:12" x14ac:dyDescent="0.2">
      <c r="D21" s="104" t="s">
        <v>25</v>
      </c>
      <c r="E21" s="135">
        <v>0</v>
      </c>
      <c r="F21" s="136">
        <v>0</v>
      </c>
      <c r="G21" s="132"/>
      <c r="H21" s="139" t="s">
        <v>26</v>
      </c>
      <c r="I21" s="142">
        <v>0</v>
      </c>
      <c r="J21" s="142">
        <v>0</v>
      </c>
    </row>
    <row r="22" spans="2:12" ht="15" customHeight="1" x14ac:dyDescent="0.2">
      <c r="D22" s="104" t="s">
        <v>27</v>
      </c>
      <c r="E22" s="135">
        <v>0.79</v>
      </c>
      <c r="F22" s="136">
        <v>0.79</v>
      </c>
      <c r="G22" s="132"/>
      <c r="H22" s="139" t="s">
        <v>28</v>
      </c>
      <c r="I22" s="142">
        <f>+I23+I24+I25</f>
        <v>3255.39</v>
      </c>
      <c r="J22" s="142">
        <f>+J23+J24+J25</f>
        <v>807.39</v>
      </c>
    </row>
    <row r="23" spans="2:12" ht="14.25" customHeight="1" x14ac:dyDescent="0.2">
      <c r="D23" s="104" t="s">
        <v>29</v>
      </c>
      <c r="E23" s="135">
        <v>4328.29</v>
      </c>
      <c r="F23" s="135">
        <v>6000</v>
      </c>
      <c r="G23" s="132"/>
      <c r="H23" s="139" t="s">
        <v>30</v>
      </c>
      <c r="I23" s="142">
        <v>0</v>
      </c>
      <c r="J23" s="142">
        <v>0</v>
      </c>
    </row>
    <row r="24" spans="2:12" ht="23.25" customHeight="1" x14ac:dyDescent="0.2">
      <c r="D24" s="104" t="s">
        <v>31</v>
      </c>
      <c r="E24" s="135">
        <v>0</v>
      </c>
      <c r="F24" s="136">
        <v>0</v>
      </c>
      <c r="G24" s="132"/>
      <c r="H24" s="139" t="s">
        <v>32</v>
      </c>
      <c r="I24" s="142">
        <v>0</v>
      </c>
      <c r="J24" s="142">
        <v>0</v>
      </c>
    </row>
    <row r="25" spans="2:12" ht="14.25" customHeight="1" x14ac:dyDescent="0.2">
      <c r="D25" s="104" t="s">
        <v>33</v>
      </c>
      <c r="E25" s="135">
        <v>0</v>
      </c>
      <c r="F25" s="136">
        <v>0</v>
      </c>
      <c r="G25" s="132"/>
      <c r="H25" s="139" t="s">
        <v>34</v>
      </c>
      <c r="I25" s="142">
        <v>3255.39</v>
      </c>
      <c r="J25" s="142">
        <v>807.39</v>
      </c>
    </row>
    <row r="26" spans="2:12" ht="22.5" x14ac:dyDescent="0.2">
      <c r="B26" s="186"/>
      <c r="D26" s="104" t="s">
        <v>35</v>
      </c>
      <c r="E26" s="135">
        <v>0</v>
      </c>
      <c r="F26" s="135">
        <v>0</v>
      </c>
      <c r="G26" s="132"/>
      <c r="H26" s="139" t="s">
        <v>36</v>
      </c>
      <c r="I26" s="142">
        <f>SUM(I27:I28)</f>
        <v>0</v>
      </c>
      <c r="J26" s="136">
        <f>SUM(J27:J28)</f>
        <v>0</v>
      </c>
    </row>
    <row r="27" spans="2:12" ht="16.5" customHeight="1" x14ac:dyDescent="0.2">
      <c r="D27" s="104" t="s">
        <v>37</v>
      </c>
      <c r="E27" s="135">
        <v>10349194.560000001</v>
      </c>
      <c r="F27" s="136">
        <v>11168188.789999999</v>
      </c>
      <c r="G27" s="132"/>
      <c r="H27" s="139" t="s">
        <v>38</v>
      </c>
      <c r="I27" s="142">
        <v>0</v>
      </c>
      <c r="J27" s="136">
        <v>0</v>
      </c>
    </row>
    <row r="28" spans="2:12" ht="16.5" customHeight="1" x14ac:dyDescent="0.2">
      <c r="B28" s="186"/>
      <c r="D28" s="104" t="s">
        <v>39</v>
      </c>
      <c r="E28" s="135">
        <f>SUM(E29:E33)</f>
        <v>2350577.16</v>
      </c>
      <c r="F28" s="135">
        <f>SUM(F29:F33)</f>
        <v>1983145.88</v>
      </c>
      <c r="G28" s="132"/>
      <c r="H28" s="139" t="s">
        <v>40</v>
      </c>
      <c r="I28" s="142">
        <v>0</v>
      </c>
      <c r="J28" s="136">
        <v>0</v>
      </c>
    </row>
    <row r="29" spans="2:12" ht="21" customHeight="1" x14ac:dyDescent="0.2">
      <c r="D29" s="104" t="s">
        <v>41</v>
      </c>
      <c r="E29" s="135">
        <v>1854805.2</v>
      </c>
      <c r="F29" s="136">
        <v>0</v>
      </c>
      <c r="G29" s="132"/>
      <c r="H29" s="139" t="s">
        <v>42</v>
      </c>
      <c r="I29" s="142">
        <v>0</v>
      </c>
      <c r="J29" s="136">
        <v>0</v>
      </c>
    </row>
    <row r="30" spans="2:12" ht="25.5" customHeight="1" x14ac:dyDescent="0.2">
      <c r="D30" s="104" t="s">
        <v>43</v>
      </c>
      <c r="E30" s="135">
        <v>0</v>
      </c>
      <c r="F30" s="136">
        <v>0</v>
      </c>
      <c r="G30" s="132"/>
      <c r="H30" s="139" t="s">
        <v>44</v>
      </c>
      <c r="I30" s="142">
        <f>SUM(I31:I33)</f>
        <v>0</v>
      </c>
      <c r="J30" s="136">
        <f>SUM(J31:J33)</f>
        <v>0</v>
      </c>
      <c r="L30" s="186" t="s">
        <v>643</v>
      </c>
    </row>
    <row r="31" spans="2:12" ht="22.5" x14ac:dyDescent="0.2">
      <c r="B31" s="186"/>
      <c r="D31" s="104" t="s">
        <v>45</v>
      </c>
      <c r="E31" s="135">
        <v>0</v>
      </c>
      <c r="F31" s="136">
        <v>0</v>
      </c>
      <c r="G31" s="132"/>
      <c r="H31" s="139" t="s">
        <v>46</v>
      </c>
      <c r="I31" s="142">
        <v>0</v>
      </c>
      <c r="J31" s="136">
        <v>0</v>
      </c>
    </row>
    <row r="32" spans="2:12" ht="16.5" customHeight="1" x14ac:dyDescent="0.2">
      <c r="D32" s="104" t="s">
        <v>47</v>
      </c>
      <c r="E32" s="135">
        <v>495771.96</v>
      </c>
      <c r="F32" s="136">
        <v>1983145.88</v>
      </c>
      <c r="G32" s="132"/>
      <c r="H32" s="139" t="s">
        <v>48</v>
      </c>
      <c r="I32" s="142">
        <v>0</v>
      </c>
      <c r="J32" s="136">
        <v>0</v>
      </c>
    </row>
    <row r="33" spans="4:10" ht="13.5" customHeight="1" x14ac:dyDescent="0.2">
      <c r="D33" s="104" t="s">
        <v>49</v>
      </c>
      <c r="E33" s="135">
        <v>0</v>
      </c>
      <c r="F33" s="135">
        <v>0</v>
      </c>
      <c r="G33" s="132"/>
      <c r="H33" s="139" t="s">
        <v>50</v>
      </c>
      <c r="I33" s="142">
        <v>0</v>
      </c>
      <c r="J33" s="136">
        <v>0</v>
      </c>
    </row>
    <row r="34" spans="4:10" ht="27.75" customHeight="1" x14ac:dyDescent="0.2">
      <c r="D34" s="104" t="s">
        <v>51</v>
      </c>
      <c r="E34" s="135">
        <f>SUM(E35:E39)</f>
        <v>0</v>
      </c>
      <c r="F34" s="135">
        <f>SUM(F35:F39)</f>
        <v>0</v>
      </c>
      <c r="G34" s="132"/>
      <c r="H34" s="139" t="s">
        <v>52</v>
      </c>
      <c r="I34" s="142">
        <f>SUM(I35:I40)</f>
        <v>54756998.960000001</v>
      </c>
      <c r="J34" s="136">
        <f>SUM(J35:J40)</f>
        <v>50907605.770000003</v>
      </c>
    </row>
    <row r="35" spans="4:10" x14ac:dyDescent="0.2">
      <c r="D35" s="104" t="s">
        <v>53</v>
      </c>
      <c r="E35" s="135">
        <v>0</v>
      </c>
      <c r="F35" s="136">
        <v>0</v>
      </c>
      <c r="G35" s="132"/>
      <c r="H35" s="139" t="s">
        <v>54</v>
      </c>
      <c r="I35" s="142">
        <v>54756998.960000001</v>
      </c>
      <c r="J35" s="142">
        <v>50907605.770000003</v>
      </c>
    </row>
    <row r="36" spans="4:10" ht="18.75" customHeight="1" x14ac:dyDescent="0.2">
      <c r="D36" s="104" t="s">
        <v>55</v>
      </c>
      <c r="E36" s="135">
        <v>0</v>
      </c>
      <c r="F36" s="136">
        <v>0</v>
      </c>
      <c r="G36" s="132"/>
      <c r="H36" s="139" t="s">
        <v>56</v>
      </c>
      <c r="I36" s="142">
        <v>0</v>
      </c>
      <c r="J36" s="136">
        <v>0</v>
      </c>
    </row>
    <row r="37" spans="4:10" ht="15" customHeight="1" x14ac:dyDescent="0.2">
      <c r="D37" s="104" t="s">
        <v>57</v>
      </c>
      <c r="E37" s="135">
        <v>0</v>
      </c>
      <c r="F37" s="136">
        <v>0</v>
      </c>
      <c r="G37" s="132"/>
      <c r="H37" s="139" t="s">
        <v>58</v>
      </c>
      <c r="I37" s="142">
        <v>0</v>
      </c>
      <c r="J37" s="136">
        <v>0</v>
      </c>
    </row>
    <row r="38" spans="4:10" ht="26.25" customHeight="1" x14ac:dyDescent="0.2">
      <c r="D38" s="104" t="s">
        <v>59</v>
      </c>
      <c r="E38" s="135">
        <v>0</v>
      </c>
      <c r="F38" s="136">
        <v>0</v>
      </c>
      <c r="G38" s="132"/>
      <c r="H38" s="139" t="s">
        <v>60</v>
      </c>
      <c r="I38" s="142">
        <v>0</v>
      </c>
      <c r="J38" s="136">
        <v>0</v>
      </c>
    </row>
    <row r="39" spans="4:10" ht="26.25" customHeight="1" x14ac:dyDescent="0.2">
      <c r="D39" s="104" t="s">
        <v>61</v>
      </c>
      <c r="E39" s="135">
        <v>0</v>
      </c>
      <c r="F39" s="136">
        <v>0</v>
      </c>
      <c r="G39" s="132"/>
      <c r="H39" s="139" t="s">
        <v>62</v>
      </c>
      <c r="I39" s="142">
        <v>0</v>
      </c>
      <c r="J39" s="136">
        <v>0</v>
      </c>
    </row>
    <row r="40" spans="4:10" ht="12" customHeight="1" x14ac:dyDescent="0.2">
      <c r="D40" s="104" t="s">
        <v>63</v>
      </c>
      <c r="E40" s="135">
        <v>0</v>
      </c>
      <c r="F40" s="136">
        <v>0</v>
      </c>
      <c r="G40" s="132"/>
      <c r="H40" s="139" t="s">
        <v>64</v>
      </c>
      <c r="I40" s="142">
        <v>0</v>
      </c>
      <c r="J40" s="136">
        <v>0</v>
      </c>
    </row>
    <row r="41" spans="4:10" ht="16.5" customHeight="1" x14ac:dyDescent="0.2">
      <c r="D41" s="104" t="s">
        <v>65</v>
      </c>
      <c r="E41" s="135">
        <f>+E42+E43</f>
        <v>0</v>
      </c>
      <c r="F41" s="137">
        <f>+F42+F43</f>
        <v>0</v>
      </c>
      <c r="G41" s="132"/>
      <c r="H41" s="139" t="s">
        <v>66</v>
      </c>
      <c r="I41" s="142">
        <f>+I42+I43+I44</f>
        <v>0</v>
      </c>
      <c r="J41" s="136">
        <f>+J42+J43+J44</f>
        <v>0</v>
      </c>
    </row>
    <row r="42" spans="4:10" ht="24.75" customHeight="1" x14ac:dyDescent="0.2">
      <c r="D42" s="104" t="s">
        <v>67</v>
      </c>
      <c r="E42" s="135">
        <v>0</v>
      </c>
      <c r="F42" s="136">
        <v>0</v>
      </c>
      <c r="G42" s="132"/>
      <c r="H42" s="139" t="s">
        <v>68</v>
      </c>
      <c r="I42" s="142">
        <v>0</v>
      </c>
      <c r="J42" s="136">
        <v>0</v>
      </c>
    </row>
    <row r="43" spans="4:10" x14ac:dyDescent="0.2">
      <c r="D43" s="104" t="s">
        <v>69</v>
      </c>
      <c r="E43" s="135">
        <v>0</v>
      </c>
      <c r="F43" s="136">
        <v>0</v>
      </c>
      <c r="G43" s="132"/>
      <c r="H43" s="139" t="s">
        <v>70</v>
      </c>
      <c r="I43" s="142">
        <v>0</v>
      </c>
      <c r="J43" s="136">
        <v>0</v>
      </c>
    </row>
    <row r="44" spans="4:10" x14ac:dyDescent="0.2">
      <c r="D44" s="104" t="s">
        <v>71</v>
      </c>
      <c r="E44" s="135">
        <f>+E45+E46+E47+E48</f>
        <v>0</v>
      </c>
      <c r="F44" s="136">
        <f>+F45+F46+F47+F48</f>
        <v>0</v>
      </c>
      <c r="G44" s="132"/>
      <c r="H44" s="139" t="s">
        <v>72</v>
      </c>
      <c r="I44" s="142">
        <v>0</v>
      </c>
      <c r="J44" s="136">
        <v>0</v>
      </c>
    </row>
    <row r="45" spans="4:10" ht="16.5" customHeight="1" x14ac:dyDescent="0.2">
      <c r="D45" s="104" t="s">
        <v>73</v>
      </c>
      <c r="E45" s="135">
        <v>0</v>
      </c>
      <c r="F45" s="136">
        <v>0</v>
      </c>
      <c r="G45" s="132"/>
      <c r="H45" s="139" t="s">
        <v>74</v>
      </c>
      <c r="I45" s="142">
        <v>0</v>
      </c>
      <c r="J45" s="136">
        <f>+J46+J47+J48</f>
        <v>0</v>
      </c>
    </row>
    <row r="46" spans="4:10" ht="16.5" customHeight="1" x14ac:dyDescent="0.2">
      <c r="D46" s="104" t="s">
        <v>75</v>
      </c>
      <c r="E46" s="135">
        <v>0</v>
      </c>
      <c r="F46" s="136">
        <v>0</v>
      </c>
      <c r="G46" s="132"/>
      <c r="H46" s="139" t="s">
        <v>76</v>
      </c>
      <c r="I46" s="142">
        <v>0</v>
      </c>
      <c r="J46" s="136">
        <v>0</v>
      </c>
    </row>
    <row r="47" spans="4:10" ht="26.25" customHeight="1" x14ac:dyDescent="0.2">
      <c r="D47" s="104" t="s">
        <v>77</v>
      </c>
      <c r="E47" s="135">
        <v>0</v>
      </c>
      <c r="F47" s="136">
        <v>0</v>
      </c>
      <c r="G47" s="132"/>
      <c r="H47" s="139" t="s">
        <v>78</v>
      </c>
      <c r="I47" s="142">
        <v>0</v>
      </c>
      <c r="J47" s="136">
        <v>0</v>
      </c>
    </row>
    <row r="48" spans="4:10" x14ac:dyDescent="0.2">
      <c r="D48" s="104" t="s">
        <v>79</v>
      </c>
      <c r="E48" s="135">
        <v>0</v>
      </c>
      <c r="F48" s="136">
        <v>0</v>
      </c>
      <c r="G48" s="132"/>
      <c r="H48" s="139" t="s">
        <v>80</v>
      </c>
      <c r="I48" s="142">
        <v>0</v>
      </c>
      <c r="J48" s="136">
        <v>0</v>
      </c>
    </row>
    <row r="49" spans="2:12" ht="27" customHeight="1" x14ac:dyDescent="0.2">
      <c r="D49" s="103" t="s">
        <v>81</v>
      </c>
      <c r="E49" s="135">
        <f>+E44+E41+E34+E28+E20+E12</f>
        <v>237314746.57000002</v>
      </c>
      <c r="F49" s="112">
        <f>+F44+F41+F34+F28+F20+F12</f>
        <v>184597486.29000002</v>
      </c>
      <c r="G49" s="132"/>
      <c r="H49" s="138" t="s">
        <v>82</v>
      </c>
      <c r="I49" s="142">
        <f>+I45+I41+I34+I30+I26+I22+I12</f>
        <v>69836844.189999998</v>
      </c>
      <c r="J49" s="136">
        <f>+J45+J41+J34+J30+J26+J22+J12</f>
        <v>99385608.129999995</v>
      </c>
      <c r="L49" s="186"/>
    </row>
    <row r="50" spans="2:12" ht="5.25" customHeight="1" x14ac:dyDescent="0.2">
      <c r="D50" s="104"/>
      <c r="E50" s="112"/>
      <c r="F50" s="112"/>
      <c r="G50" s="112"/>
      <c r="H50" s="139"/>
      <c r="I50" s="144"/>
      <c r="J50" s="145"/>
    </row>
    <row r="51" spans="2:12" x14ac:dyDescent="0.2">
      <c r="B51" s="186"/>
      <c r="D51" s="148" t="s">
        <v>83</v>
      </c>
      <c r="E51" s="135"/>
      <c r="F51" s="137"/>
      <c r="G51" s="187"/>
      <c r="H51" s="147" t="s">
        <v>84</v>
      </c>
      <c r="I51" s="188"/>
      <c r="J51" s="188"/>
    </row>
    <row r="52" spans="2:12" x14ac:dyDescent="0.2">
      <c r="D52" s="104" t="s">
        <v>85</v>
      </c>
      <c r="E52" s="112">
        <v>0</v>
      </c>
      <c r="F52" s="112">
        <v>0</v>
      </c>
      <c r="G52" s="187"/>
      <c r="H52" s="139" t="s">
        <v>86</v>
      </c>
      <c r="I52" s="114">
        <v>0</v>
      </c>
      <c r="J52" s="114">
        <v>0</v>
      </c>
    </row>
    <row r="53" spans="2:12" ht="11.25" customHeight="1" x14ac:dyDescent="0.2">
      <c r="D53" s="104" t="s">
        <v>87</v>
      </c>
      <c r="E53" s="112">
        <v>0</v>
      </c>
      <c r="F53" s="112">
        <v>0</v>
      </c>
      <c r="G53" s="187"/>
      <c r="H53" s="139" t="s">
        <v>88</v>
      </c>
      <c r="I53" s="114">
        <v>10059657.560000001</v>
      </c>
      <c r="J53" s="114">
        <v>10059657.560000001</v>
      </c>
    </row>
    <row r="54" spans="2:12" ht="17.25" customHeight="1" x14ac:dyDescent="0.2">
      <c r="D54" s="104" t="s">
        <v>89</v>
      </c>
      <c r="E54" s="114">
        <v>70361096.189999998</v>
      </c>
      <c r="F54" s="114">
        <v>70361096.189999998</v>
      </c>
      <c r="G54" s="187"/>
      <c r="H54" s="139" t="s">
        <v>90</v>
      </c>
      <c r="I54" s="114">
        <v>0</v>
      </c>
      <c r="J54" s="114">
        <v>0</v>
      </c>
    </row>
    <row r="55" spans="2:12" ht="12" customHeight="1" x14ac:dyDescent="0.2">
      <c r="D55" s="104" t="s">
        <v>91</v>
      </c>
      <c r="E55" s="114">
        <v>78646078.730000004</v>
      </c>
      <c r="F55" s="114">
        <v>75585345.420000002</v>
      </c>
      <c r="G55" s="187"/>
      <c r="H55" s="139" t="s">
        <v>92</v>
      </c>
      <c r="I55" s="114">
        <v>0</v>
      </c>
      <c r="J55" s="114">
        <v>0</v>
      </c>
    </row>
    <row r="56" spans="2:12" ht="22.5" x14ac:dyDescent="0.2">
      <c r="D56" s="104" t="s">
        <v>93</v>
      </c>
      <c r="E56" s="114">
        <v>1271571.51</v>
      </c>
      <c r="F56" s="114">
        <v>1262871.51</v>
      </c>
      <c r="G56" s="187"/>
      <c r="H56" s="139" t="s">
        <v>94</v>
      </c>
      <c r="I56" s="114">
        <v>0</v>
      </c>
      <c r="J56" s="114">
        <v>0</v>
      </c>
    </row>
    <row r="57" spans="2:12" ht="17.25" customHeight="1" x14ac:dyDescent="0.2">
      <c r="D57" s="104" t="s">
        <v>95</v>
      </c>
      <c r="E57" s="114">
        <v>0</v>
      </c>
      <c r="F57" s="114">
        <v>0</v>
      </c>
      <c r="G57" s="187"/>
      <c r="H57" s="139" t="s">
        <v>96</v>
      </c>
      <c r="I57" s="114">
        <v>0</v>
      </c>
      <c r="J57" s="114">
        <v>0</v>
      </c>
    </row>
    <row r="58" spans="2:12" ht="13.5" customHeight="1" x14ac:dyDescent="0.2">
      <c r="D58" s="104" t="s">
        <v>97</v>
      </c>
      <c r="E58" s="114">
        <v>0</v>
      </c>
      <c r="F58" s="114">
        <v>0</v>
      </c>
      <c r="G58" s="187"/>
      <c r="H58" s="139"/>
      <c r="I58" s="106"/>
      <c r="J58" s="106"/>
    </row>
    <row r="59" spans="2:12" ht="18" customHeight="1" x14ac:dyDescent="0.2">
      <c r="D59" s="104" t="s">
        <v>98</v>
      </c>
      <c r="E59" s="114">
        <v>0</v>
      </c>
      <c r="F59" s="114">
        <v>0</v>
      </c>
      <c r="G59" s="187"/>
      <c r="H59" s="139" t="s">
        <v>99</v>
      </c>
      <c r="I59" s="114">
        <f>SUM(I52:I57)</f>
        <v>10059657.560000001</v>
      </c>
      <c r="J59" s="114">
        <f>SUM(J52:J57)</f>
        <v>10059657.560000001</v>
      </c>
    </row>
    <row r="60" spans="2:12" x14ac:dyDescent="0.2">
      <c r="D60" s="104" t="s">
        <v>100</v>
      </c>
      <c r="E60" s="114">
        <v>0</v>
      </c>
      <c r="F60" s="114">
        <v>0</v>
      </c>
      <c r="G60" s="187"/>
      <c r="H60" s="139" t="s">
        <v>101</v>
      </c>
      <c r="I60" s="114">
        <f>+I49+I59</f>
        <v>79896501.75</v>
      </c>
      <c r="J60" s="114">
        <f>+J49+J59</f>
        <v>109445265.69</v>
      </c>
    </row>
    <row r="61" spans="2:12" ht="17.25" customHeight="1" x14ac:dyDescent="0.2">
      <c r="D61" s="104" t="s">
        <v>102</v>
      </c>
      <c r="E61" s="114">
        <f>SUM(E52:E60)</f>
        <v>150278746.43000001</v>
      </c>
      <c r="F61" s="114">
        <f>SUM(F52:F60)</f>
        <v>147209313.12</v>
      </c>
      <c r="G61" s="187"/>
      <c r="H61" s="139"/>
      <c r="I61" s="114"/>
      <c r="J61" s="114"/>
    </row>
    <row r="62" spans="2:12" x14ac:dyDescent="0.2">
      <c r="D62" s="104" t="s">
        <v>104</v>
      </c>
      <c r="E62" s="114">
        <f>+E49+E61</f>
        <v>387593493</v>
      </c>
      <c r="F62" s="114">
        <f>+F49+F61</f>
        <v>331806799.41000003</v>
      </c>
      <c r="G62" s="187"/>
      <c r="H62" s="147" t="s">
        <v>103</v>
      </c>
      <c r="I62" s="114"/>
      <c r="J62" s="114"/>
    </row>
    <row r="63" spans="2:12" ht="14.25" customHeight="1" x14ac:dyDescent="0.2">
      <c r="D63" s="104"/>
      <c r="E63" s="115"/>
      <c r="F63" s="115"/>
      <c r="G63" s="187"/>
      <c r="H63" s="139" t="s">
        <v>105</v>
      </c>
      <c r="I63" s="114">
        <f>+I64+I65+I66</f>
        <v>29004214.259999998</v>
      </c>
      <c r="J63" s="114">
        <f>+J64+J65+J66</f>
        <v>28418433.02</v>
      </c>
    </row>
    <row r="64" spans="2:12" ht="13.5" customHeight="1" x14ac:dyDescent="0.2">
      <c r="D64" s="104"/>
      <c r="E64" s="153"/>
      <c r="F64" s="153"/>
      <c r="G64" s="187"/>
      <c r="H64" s="139" t="s">
        <v>106</v>
      </c>
      <c r="I64" s="114">
        <v>0</v>
      </c>
      <c r="J64" s="114">
        <v>0</v>
      </c>
    </row>
    <row r="65" spans="4:10" x14ac:dyDescent="0.2">
      <c r="D65" s="104"/>
      <c r="E65" s="104"/>
      <c r="F65" s="104"/>
      <c r="G65" s="187"/>
      <c r="H65" s="139" t="s">
        <v>107</v>
      </c>
      <c r="I65" s="114">
        <v>42148.99</v>
      </c>
      <c r="J65" s="114">
        <v>42148.99</v>
      </c>
    </row>
    <row r="66" spans="4:10" x14ac:dyDescent="0.2">
      <c r="D66" s="104"/>
      <c r="E66" s="104"/>
      <c r="F66" s="104"/>
      <c r="G66" s="187"/>
      <c r="H66" s="139" t="s">
        <v>108</v>
      </c>
      <c r="I66" s="114">
        <v>28962065.27</v>
      </c>
      <c r="J66" s="114">
        <v>28376284.030000001</v>
      </c>
    </row>
    <row r="67" spans="4:10" ht="22.5" x14ac:dyDescent="0.2">
      <c r="D67" s="104"/>
      <c r="E67" s="104"/>
      <c r="F67" s="104"/>
      <c r="G67" s="187"/>
      <c r="H67" s="139" t="s">
        <v>109</v>
      </c>
      <c r="I67" s="114">
        <f>+I68+I69+I72</f>
        <v>278692776.94</v>
      </c>
      <c r="J67" s="114">
        <f>+J68+J69+J72</f>
        <v>193943100.70000002</v>
      </c>
    </row>
    <row r="68" spans="4:10" x14ac:dyDescent="0.2">
      <c r="D68" s="104"/>
      <c r="E68" s="104"/>
      <c r="F68" s="104"/>
      <c r="G68" s="187"/>
      <c r="H68" s="139" t="s">
        <v>110</v>
      </c>
      <c r="I68" s="114">
        <v>85315808.650000006</v>
      </c>
      <c r="J68" s="114">
        <v>74541355.900000006</v>
      </c>
    </row>
    <row r="69" spans="4:10" x14ac:dyDescent="0.2">
      <c r="D69" s="104"/>
      <c r="E69" s="104"/>
      <c r="F69" s="104"/>
      <c r="G69" s="187"/>
      <c r="H69" s="139" t="s">
        <v>111</v>
      </c>
      <c r="I69" s="114">
        <v>193376968.77000001</v>
      </c>
      <c r="J69" s="114">
        <v>119401745.28</v>
      </c>
    </row>
    <row r="70" spans="4:10" x14ac:dyDescent="0.2">
      <c r="D70" s="104"/>
      <c r="E70" s="104"/>
      <c r="F70" s="104"/>
      <c r="G70" s="187"/>
      <c r="H70" s="139" t="s">
        <v>112</v>
      </c>
      <c r="I70" s="114">
        <v>0</v>
      </c>
      <c r="J70" s="114">
        <v>0</v>
      </c>
    </row>
    <row r="71" spans="4:10" x14ac:dyDescent="0.2">
      <c r="D71" s="104"/>
      <c r="E71" s="104"/>
      <c r="F71" s="104"/>
      <c r="G71" s="187"/>
      <c r="H71" s="139" t="s">
        <v>113</v>
      </c>
      <c r="I71" s="114">
        <v>0</v>
      </c>
      <c r="J71" s="114">
        <v>0</v>
      </c>
    </row>
    <row r="72" spans="4:10" ht="14.25" customHeight="1" x14ac:dyDescent="0.2">
      <c r="D72" s="104"/>
      <c r="E72" s="104"/>
      <c r="F72" s="104"/>
      <c r="G72" s="187"/>
      <c r="H72" s="139" t="s">
        <v>114</v>
      </c>
      <c r="I72" s="114">
        <v>-0.48</v>
      </c>
      <c r="J72" s="114">
        <v>-0.48</v>
      </c>
    </row>
    <row r="73" spans="4:10" ht="22.5" x14ac:dyDescent="0.2">
      <c r="D73" s="104"/>
      <c r="E73" s="104"/>
      <c r="F73" s="104"/>
      <c r="G73" s="187"/>
      <c r="H73" s="139" t="s">
        <v>115</v>
      </c>
      <c r="I73" s="114">
        <f>+I74+I75</f>
        <v>0</v>
      </c>
      <c r="J73" s="114">
        <f>+J74+J75</f>
        <v>0</v>
      </c>
    </row>
    <row r="74" spans="4:10" x14ac:dyDescent="0.2">
      <c r="D74" s="104"/>
      <c r="E74" s="104"/>
      <c r="F74" s="104"/>
      <c r="G74" s="187"/>
      <c r="H74" s="139" t="s">
        <v>116</v>
      </c>
      <c r="I74" s="114">
        <v>0</v>
      </c>
      <c r="J74" s="114">
        <v>0</v>
      </c>
    </row>
    <row r="75" spans="4:10" x14ac:dyDescent="0.2">
      <c r="D75" s="104"/>
      <c r="E75" s="104"/>
      <c r="F75" s="104"/>
      <c r="G75" s="187"/>
      <c r="H75" s="139" t="s">
        <v>117</v>
      </c>
      <c r="I75" s="114">
        <v>0</v>
      </c>
      <c r="J75" s="114">
        <v>0</v>
      </c>
    </row>
    <row r="76" spans="4:10" ht="16.5" customHeight="1" x14ac:dyDescent="0.2">
      <c r="D76" s="104"/>
      <c r="E76" s="104"/>
      <c r="F76" s="104"/>
      <c r="G76" s="187"/>
      <c r="H76" s="139" t="s">
        <v>118</v>
      </c>
      <c r="I76" s="114">
        <f>+I63+I67+I73</f>
        <v>307696991.19999999</v>
      </c>
      <c r="J76" s="114">
        <f>+J63+J67+J73</f>
        <v>222361533.72000003</v>
      </c>
    </row>
    <row r="77" spans="4:10" ht="12.75" customHeight="1" x14ac:dyDescent="0.2">
      <c r="D77" s="105"/>
      <c r="E77" s="105"/>
      <c r="F77" s="105"/>
      <c r="G77" s="189"/>
      <c r="H77" s="141" t="s">
        <v>119</v>
      </c>
      <c r="I77" s="146">
        <f>+I60+I76</f>
        <v>387593492.94999999</v>
      </c>
      <c r="J77" s="146">
        <f>+J76+J60</f>
        <v>331806799.41000003</v>
      </c>
    </row>
  </sheetData>
  <mergeCells count="12">
    <mergeCell ref="J7:J9"/>
    <mergeCell ref="F7:F9"/>
    <mergeCell ref="D7:D9"/>
    <mergeCell ref="E7:E9"/>
    <mergeCell ref="G7:G9"/>
    <mergeCell ref="H7:H9"/>
    <mergeCell ref="I7:I9"/>
    <mergeCell ref="D1:J1"/>
    <mergeCell ref="D3:J3"/>
    <mergeCell ref="D4:J4"/>
    <mergeCell ref="D5:J5"/>
    <mergeCell ref="D6:J6"/>
  </mergeCells>
  <printOptions horizontalCentered="1"/>
  <pageMargins left="0.51181102362204722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zoomScaleNormal="100" workbookViewId="0">
      <selection activeCell="I23" sqref="I23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08" t="s">
        <v>640</v>
      </c>
      <c r="D4" s="208"/>
      <c r="E4" s="208"/>
      <c r="F4" s="208"/>
      <c r="G4" s="208"/>
      <c r="H4" s="208"/>
      <c r="I4" s="208"/>
      <c r="J4" s="208"/>
      <c r="K4" s="208"/>
    </row>
    <row r="5" spans="3:11" ht="13.5" customHeight="1" x14ac:dyDescent="0.25">
      <c r="C5" s="208" t="s">
        <v>120</v>
      </c>
      <c r="D5" s="208"/>
      <c r="E5" s="208"/>
      <c r="F5" s="208"/>
      <c r="G5" s="208"/>
      <c r="H5" s="208"/>
      <c r="I5" s="208"/>
      <c r="J5" s="208"/>
      <c r="K5" s="208"/>
    </row>
    <row r="6" spans="3:11" ht="23.25" customHeight="1" x14ac:dyDescent="0.25">
      <c r="C6" s="215" t="s">
        <v>725</v>
      </c>
      <c r="D6" s="208"/>
      <c r="E6" s="208"/>
      <c r="F6" s="208"/>
      <c r="G6" s="208"/>
      <c r="H6" s="208"/>
      <c r="I6" s="208"/>
      <c r="J6" s="208"/>
      <c r="K6" s="208"/>
    </row>
    <row r="7" spans="3:11" x14ac:dyDescent="0.25">
      <c r="C7" s="208" t="s">
        <v>1</v>
      </c>
      <c r="D7" s="208"/>
      <c r="E7" s="208"/>
      <c r="F7" s="208"/>
      <c r="G7" s="208"/>
      <c r="H7" s="208"/>
      <c r="I7" s="208"/>
      <c r="J7" s="208"/>
      <c r="K7" s="208"/>
    </row>
    <row r="8" spans="3:11" x14ac:dyDescent="0.25">
      <c r="C8" s="208" t="s">
        <v>121</v>
      </c>
      <c r="D8" s="208"/>
      <c r="E8" s="161" t="s">
        <v>123</v>
      </c>
      <c r="F8" s="161" t="s">
        <v>125</v>
      </c>
      <c r="G8" s="161" t="s">
        <v>127</v>
      </c>
      <c r="H8" s="161" t="s">
        <v>129</v>
      </c>
      <c r="I8" s="161" t="s">
        <v>132</v>
      </c>
      <c r="J8" s="161" t="s">
        <v>136</v>
      </c>
      <c r="K8" s="161" t="s">
        <v>136</v>
      </c>
    </row>
    <row r="9" spans="3:11" x14ac:dyDescent="0.25">
      <c r="C9" s="208" t="s">
        <v>122</v>
      </c>
      <c r="D9" s="208"/>
      <c r="E9" s="161" t="s">
        <v>124</v>
      </c>
      <c r="F9" s="161" t="s">
        <v>126</v>
      </c>
      <c r="G9" s="161" t="s">
        <v>128</v>
      </c>
      <c r="H9" s="161" t="s">
        <v>130</v>
      </c>
      <c r="I9" s="161" t="s">
        <v>133</v>
      </c>
      <c r="J9" s="161" t="s">
        <v>137</v>
      </c>
      <c r="K9" s="161" t="s">
        <v>139</v>
      </c>
    </row>
    <row r="10" spans="3:11" x14ac:dyDescent="0.25">
      <c r="C10" s="216"/>
      <c r="D10" s="216"/>
      <c r="E10" s="193" t="s">
        <v>647</v>
      </c>
      <c r="F10" s="162"/>
      <c r="G10" s="162"/>
      <c r="H10" s="161" t="s">
        <v>131</v>
      </c>
      <c r="I10" s="161" t="s">
        <v>134</v>
      </c>
      <c r="J10" s="161" t="s">
        <v>138</v>
      </c>
      <c r="K10" s="161" t="s">
        <v>140</v>
      </c>
    </row>
    <row r="11" spans="3:11" x14ac:dyDescent="0.25">
      <c r="C11" s="216"/>
      <c r="D11" s="216"/>
      <c r="E11" s="160" t="s">
        <v>716</v>
      </c>
      <c r="F11" s="162"/>
      <c r="G11" s="162"/>
      <c r="H11" s="162"/>
      <c r="I11" s="161" t="s">
        <v>135</v>
      </c>
      <c r="J11" s="162"/>
      <c r="K11" s="161" t="s">
        <v>141</v>
      </c>
    </row>
    <row r="12" spans="3:11" ht="10.5" customHeight="1" x14ac:dyDescent="0.25">
      <c r="C12" s="216"/>
      <c r="D12" s="216"/>
      <c r="E12" s="162"/>
      <c r="F12" s="162"/>
      <c r="G12" s="162"/>
      <c r="H12" s="162"/>
      <c r="I12" s="162"/>
      <c r="J12" s="162"/>
      <c r="K12" s="161" t="s">
        <v>142</v>
      </c>
    </row>
    <row r="13" spans="3:11" x14ac:dyDescent="0.25">
      <c r="C13" s="209"/>
      <c r="D13" s="207"/>
      <c r="E13" s="3"/>
      <c r="F13" s="3"/>
      <c r="G13" s="3"/>
      <c r="H13" s="3"/>
      <c r="I13" s="3"/>
      <c r="J13" s="3"/>
      <c r="K13" s="3"/>
    </row>
    <row r="14" spans="3:11" x14ac:dyDescent="0.25">
      <c r="C14" s="213" t="s">
        <v>143</v>
      </c>
      <c r="D14" s="214"/>
      <c r="E14" s="116">
        <f>+E15+E19</f>
        <v>0</v>
      </c>
      <c r="F14" s="116">
        <f t="shared" ref="F14:K14" si="0">+F15+F19</f>
        <v>0</v>
      </c>
      <c r="G14" s="116">
        <f t="shared" si="0"/>
        <v>0</v>
      </c>
      <c r="H14" s="116">
        <f t="shared" si="0"/>
        <v>0</v>
      </c>
      <c r="I14" s="116">
        <f t="shared" si="0"/>
        <v>0</v>
      </c>
      <c r="J14" s="116">
        <f t="shared" si="0"/>
        <v>0</v>
      </c>
      <c r="K14" s="116">
        <f t="shared" si="0"/>
        <v>0</v>
      </c>
    </row>
    <row r="15" spans="3:11" x14ac:dyDescent="0.25">
      <c r="C15" s="213" t="s">
        <v>144</v>
      </c>
      <c r="D15" s="214"/>
      <c r="E15" s="116">
        <f>+E16+E17+E18</f>
        <v>0</v>
      </c>
      <c r="F15" s="116">
        <f t="shared" ref="F15:K15" si="1">+F16+F17+F18</f>
        <v>0</v>
      </c>
      <c r="G15" s="116">
        <f t="shared" si="1"/>
        <v>0</v>
      </c>
      <c r="H15" s="116">
        <f t="shared" si="1"/>
        <v>0</v>
      </c>
      <c r="I15" s="116">
        <f t="shared" si="1"/>
        <v>0</v>
      </c>
      <c r="J15" s="116">
        <f t="shared" si="1"/>
        <v>0</v>
      </c>
      <c r="K15" s="116">
        <f t="shared" si="1"/>
        <v>0</v>
      </c>
    </row>
    <row r="16" spans="3:11" ht="24" x14ac:dyDescent="0.25">
      <c r="C16" s="4"/>
      <c r="D16" s="5" t="s">
        <v>145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</row>
    <row r="17" spans="3:11" x14ac:dyDescent="0.25">
      <c r="C17" s="4"/>
      <c r="D17" s="5" t="s">
        <v>146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</row>
    <row r="18" spans="3:11" ht="24" x14ac:dyDescent="0.25">
      <c r="C18" s="4"/>
      <c r="D18" s="5" t="s">
        <v>147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3:11" x14ac:dyDescent="0.25">
      <c r="C19" s="213" t="s">
        <v>148</v>
      </c>
      <c r="D19" s="214"/>
      <c r="E19" s="116">
        <f>SUM(E16:E18)</f>
        <v>0</v>
      </c>
      <c r="F19" s="116">
        <f t="shared" ref="F19:K19" si="2">SUM(F16:F18)</f>
        <v>0</v>
      </c>
      <c r="G19" s="116">
        <f t="shared" si="2"/>
        <v>0</v>
      </c>
      <c r="H19" s="116">
        <f t="shared" si="2"/>
        <v>0</v>
      </c>
      <c r="I19" s="116">
        <f t="shared" si="2"/>
        <v>0</v>
      </c>
      <c r="J19" s="116">
        <f t="shared" si="2"/>
        <v>0</v>
      </c>
      <c r="K19" s="116">
        <f t="shared" si="2"/>
        <v>0</v>
      </c>
    </row>
    <row r="20" spans="3:11" ht="24" x14ac:dyDescent="0.25">
      <c r="C20" s="4"/>
      <c r="D20" s="5" t="s">
        <v>149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</row>
    <row r="21" spans="3:11" x14ac:dyDescent="0.25">
      <c r="C21" s="4"/>
      <c r="D21" s="5" t="s">
        <v>150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3:11" ht="24" x14ac:dyDescent="0.25">
      <c r="C22" s="4"/>
      <c r="D22" s="5" t="s">
        <v>151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</row>
    <row r="23" spans="3:11" x14ac:dyDescent="0.25">
      <c r="C23" s="213" t="s">
        <v>152</v>
      </c>
      <c r="D23" s="214"/>
      <c r="E23" s="116">
        <f>+'formato 1'!J60</f>
        <v>109445265.69</v>
      </c>
      <c r="F23" s="116"/>
      <c r="G23" s="116"/>
      <c r="H23" s="116"/>
      <c r="I23" s="116">
        <f>'formato 1'!I60</f>
        <v>79896501.75</v>
      </c>
      <c r="J23" s="116"/>
      <c r="K23" s="116"/>
    </row>
    <row r="24" spans="3:11" x14ac:dyDescent="0.25">
      <c r="C24" s="4"/>
      <c r="D24" s="5"/>
      <c r="E24" s="117"/>
      <c r="F24" s="117"/>
      <c r="G24" s="117"/>
      <c r="H24" s="117"/>
      <c r="I24" s="117"/>
      <c r="J24" s="117"/>
      <c r="K24" s="117"/>
    </row>
    <row r="25" spans="3:11" ht="29.25" customHeight="1" x14ac:dyDescent="0.25">
      <c r="C25" s="213" t="s">
        <v>153</v>
      </c>
      <c r="D25" s="214"/>
      <c r="E25" s="116">
        <f>+E14+E23</f>
        <v>109445265.69</v>
      </c>
      <c r="F25" s="116">
        <f t="shared" ref="F25:K25" si="3">+F14+F23</f>
        <v>0</v>
      </c>
      <c r="G25" s="116">
        <f t="shared" si="3"/>
        <v>0</v>
      </c>
      <c r="H25" s="116">
        <f t="shared" si="3"/>
        <v>0</v>
      </c>
      <c r="I25" s="116">
        <f t="shared" si="3"/>
        <v>79896501.75</v>
      </c>
      <c r="J25" s="116">
        <f t="shared" si="3"/>
        <v>0</v>
      </c>
      <c r="K25" s="116">
        <f t="shared" si="3"/>
        <v>0</v>
      </c>
    </row>
    <row r="26" spans="3:11" x14ac:dyDescent="0.25">
      <c r="C26" s="209"/>
      <c r="D26" s="207"/>
      <c r="E26" s="117"/>
      <c r="F26" s="117"/>
      <c r="G26" s="117"/>
      <c r="H26" s="117"/>
      <c r="I26" s="117"/>
      <c r="J26" s="117"/>
      <c r="K26" s="117"/>
    </row>
    <row r="27" spans="3:11" ht="16.5" customHeight="1" x14ac:dyDescent="0.25">
      <c r="C27" s="213" t="s">
        <v>637</v>
      </c>
      <c r="D27" s="214"/>
      <c r="E27" s="117"/>
      <c r="F27" s="117"/>
      <c r="G27" s="117"/>
      <c r="H27" s="117"/>
      <c r="I27" s="117"/>
      <c r="J27" s="117"/>
      <c r="K27" s="117"/>
    </row>
    <row r="28" spans="3:11" x14ac:dyDescent="0.25">
      <c r="C28" s="209" t="s">
        <v>154</v>
      </c>
      <c r="D28" s="207"/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</row>
    <row r="29" spans="3:11" x14ac:dyDescent="0.25">
      <c r="C29" s="209" t="s">
        <v>155</v>
      </c>
      <c r="D29" s="207"/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1" x14ac:dyDescent="0.25">
      <c r="C30" s="209" t="s">
        <v>156</v>
      </c>
      <c r="D30" s="207"/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</row>
    <row r="31" spans="3:11" x14ac:dyDescent="0.25">
      <c r="C31" s="209"/>
      <c r="D31" s="207"/>
      <c r="E31" s="117"/>
      <c r="F31" s="117"/>
      <c r="G31" s="117"/>
      <c r="H31" s="117"/>
      <c r="I31" s="117"/>
      <c r="J31" s="117"/>
      <c r="K31" s="117"/>
    </row>
    <row r="32" spans="3:11" ht="25.5" customHeight="1" x14ac:dyDescent="0.25">
      <c r="C32" s="213" t="s">
        <v>157</v>
      </c>
      <c r="D32" s="214"/>
      <c r="E32" s="117"/>
      <c r="F32" s="117"/>
      <c r="G32" s="117"/>
      <c r="H32" s="117"/>
      <c r="I32" s="117"/>
      <c r="J32" s="117"/>
      <c r="K32" s="117"/>
    </row>
    <row r="33" spans="3:11" x14ac:dyDescent="0.25">
      <c r="C33" s="209" t="s">
        <v>158</v>
      </c>
      <c r="D33" s="207"/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</row>
    <row r="34" spans="3:11" x14ac:dyDescent="0.25">
      <c r="C34" s="209" t="s">
        <v>159</v>
      </c>
      <c r="D34" s="207"/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09" t="s">
        <v>160</v>
      </c>
      <c r="D35" s="207"/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</row>
    <row r="36" spans="3:11" x14ac:dyDescent="0.25">
      <c r="C36" s="210"/>
      <c r="D36" s="211"/>
      <c r="E36" s="118"/>
      <c r="F36" s="118"/>
      <c r="G36" s="118"/>
      <c r="H36" s="118"/>
      <c r="I36" s="118"/>
      <c r="J36" s="118"/>
      <c r="K36" s="118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12" t="s">
        <v>638</v>
      </c>
      <c r="D38" s="212"/>
      <c r="E38" s="212"/>
      <c r="F38" s="212"/>
      <c r="G38" s="212"/>
      <c r="H38" s="212"/>
      <c r="I38" s="212"/>
      <c r="J38" s="212"/>
      <c r="K38" s="212"/>
    </row>
    <row r="39" spans="3:11" ht="30.75" customHeight="1" x14ac:dyDescent="0.25">
      <c r="C39" s="212" t="s">
        <v>639</v>
      </c>
      <c r="D39" s="212"/>
      <c r="E39" s="212"/>
      <c r="F39" s="212"/>
      <c r="G39" s="212"/>
      <c r="H39" s="212"/>
      <c r="I39" s="212"/>
      <c r="J39" s="212"/>
      <c r="K39" s="212"/>
    </row>
    <row r="41" spans="3:11" x14ac:dyDescent="0.25">
      <c r="C41" s="208" t="s">
        <v>640</v>
      </c>
      <c r="D41" s="208"/>
      <c r="E41" s="208"/>
      <c r="F41" s="208"/>
      <c r="G41" s="208"/>
      <c r="H41" s="208"/>
      <c r="I41" s="208"/>
    </row>
    <row r="42" spans="3:11" x14ac:dyDescent="0.25">
      <c r="C42" s="208" t="s">
        <v>120</v>
      </c>
      <c r="D42" s="208"/>
      <c r="E42" s="208"/>
      <c r="F42" s="208"/>
      <c r="G42" s="208"/>
      <c r="H42" s="208"/>
      <c r="I42" s="208"/>
    </row>
    <row r="43" spans="3:11" x14ac:dyDescent="0.25">
      <c r="C43" s="215" t="s">
        <v>727</v>
      </c>
      <c r="D43" s="208"/>
      <c r="E43" s="208"/>
      <c r="F43" s="208"/>
      <c r="G43" s="208"/>
      <c r="H43" s="208"/>
      <c r="I43" s="208"/>
    </row>
    <row r="44" spans="3:11" x14ac:dyDescent="0.25">
      <c r="C44" s="208" t="s">
        <v>1</v>
      </c>
      <c r="D44" s="208"/>
      <c r="E44" s="208"/>
      <c r="F44" s="208"/>
      <c r="G44" s="208"/>
      <c r="H44" s="208"/>
      <c r="I44" s="208"/>
    </row>
    <row r="45" spans="3:11" x14ac:dyDescent="0.25">
      <c r="C45" s="163" t="s">
        <v>161</v>
      </c>
      <c r="D45" s="163"/>
      <c r="E45" s="161" t="s">
        <v>162</v>
      </c>
      <c r="F45" s="161" t="s">
        <v>164</v>
      </c>
      <c r="G45" s="161" t="s">
        <v>167</v>
      </c>
      <c r="H45" s="161" t="s">
        <v>139</v>
      </c>
      <c r="I45" s="161" t="s">
        <v>171</v>
      </c>
    </row>
    <row r="46" spans="3:11" x14ac:dyDescent="0.25">
      <c r="C46" s="163"/>
      <c r="D46" s="163"/>
      <c r="E46" s="161" t="s">
        <v>163</v>
      </c>
      <c r="F46" s="161" t="s">
        <v>165</v>
      </c>
      <c r="G46" s="161" t="s">
        <v>168</v>
      </c>
      <c r="H46" s="161" t="s">
        <v>169</v>
      </c>
      <c r="I46" s="161" t="s">
        <v>172</v>
      </c>
    </row>
    <row r="47" spans="3:11" x14ac:dyDescent="0.25">
      <c r="C47" s="163"/>
      <c r="D47" s="163"/>
      <c r="E47" s="162"/>
      <c r="F47" s="161" t="s">
        <v>166</v>
      </c>
      <c r="G47" s="162"/>
      <c r="H47" s="161" t="s">
        <v>170</v>
      </c>
      <c r="I47" s="162"/>
    </row>
    <row r="48" spans="3:11" x14ac:dyDescent="0.25">
      <c r="C48" s="203" t="s">
        <v>173</v>
      </c>
      <c r="D48" s="204"/>
      <c r="E48" s="207"/>
      <c r="F48" s="3"/>
      <c r="G48" s="3"/>
      <c r="H48" s="3"/>
      <c r="I48" s="3"/>
    </row>
    <row r="49" spans="3:9" x14ac:dyDescent="0.25">
      <c r="C49" s="203"/>
      <c r="D49" s="204"/>
      <c r="E49" s="207"/>
      <c r="F49" s="3"/>
      <c r="G49" s="3"/>
      <c r="H49" s="3"/>
      <c r="I49" s="3"/>
    </row>
    <row r="50" spans="3:9" x14ac:dyDescent="0.25">
      <c r="C50" s="203" t="s">
        <v>174</v>
      </c>
      <c r="D50" s="204"/>
      <c r="E50" s="149">
        <v>0</v>
      </c>
      <c r="F50" s="116">
        <v>0</v>
      </c>
      <c r="G50" s="116">
        <v>0</v>
      </c>
      <c r="H50" s="116">
        <v>0</v>
      </c>
      <c r="I50" s="116">
        <v>0</v>
      </c>
    </row>
    <row r="51" spans="3:9" x14ac:dyDescent="0.25">
      <c r="C51" s="203" t="s">
        <v>175</v>
      </c>
      <c r="D51" s="204"/>
      <c r="E51" s="149">
        <v>0</v>
      </c>
      <c r="F51" s="116">
        <v>0</v>
      </c>
      <c r="G51" s="116">
        <v>0</v>
      </c>
      <c r="H51" s="116">
        <v>0</v>
      </c>
      <c r="I51" s="116">
        <v>0</v>
      </c>
    </row>
    <row r="52" spans="3:9" x14ac:dyDescent="0.25">
      <c r="C52" s="205" t="s">
        <v>176</v>
      </c>
      <c r="D52" s="206"/>
      <c r="E52" s="150">
        <v>0</v>
      </c>
      <c r="F52" s="119">
        <v>0</v>
      </c>
      <c r="G52" s="119">
        <v>0</v>
      </c>
      <c r="H52" s="119">
        <v>0</v>
      </c>
      <c r="I52" s="119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3"/>
  <sheetViews>
    <sheetView topLeftCell="C1" zoomScaleNormal="100" workbookViewId="0">
      <selection activeCell="L36" sqref="L36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8.7109375" bestFit="1" customWidth="1"/>
    <col min="12" max="12" width="15.140625" customWidth="1"/>
    <col min="13" max="13" width="17.7109375" customWidth="1"/>
  </cols>
  <sheetData>
    <row r="4" spans="3:13" x14ac:dyDescent="0.25">
      <c r="C4" s="6"/>
    </row>
    <row r="5" spans="3:13" x14ac:dyDescent="0.25">
      <c r="C5" s="217" t="s">
        <v>640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3:13" x14ac:dyDescent="0.25">
      <c r="C6" s="218" t="s">
        <v>177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3:13" x14ac:dyDescent="0.25">
      <c r="C7" s="215" t="s">
        <v>728</v>
      </c>
      <c r="D7" s="208"/>
      <c r="E7" s="208"/>
      <c r="F7" s="208"/>
      <c r="G7" s="208"/>
      <c r="H7" s="208"/>
      <c r="I7" s="208"/>
      <c r="J7" s="208"/>
      <c r="K7" s="208"/>
      <c r="L7" s="208"/>
      <c r="M7" s="208"/>
    </row>
    <row r="8" spans="3:13" x14ac:dyDescent="0.25">
      <c r="C8" s="217" t="s">
        <v>1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3:13" x14ac:dyDescent="0.25">
      <c r="C9" s="161" t="s">
        <v>178</v>
      </c>
      <c r="D9" s="161" t="s">
        <v>180</v>
      </c>
      <c r="E9" s="161" t="s">
        <v>182</v>
      </c>
      <c r="F9" s="161" t="s">
        <v>182</v>
      </c>
      <c r="G9" s="161" t="s">
        <v>188</v>
      </c>
      <c r="H9" s="161" t="s">
        <v>164</v>
      </c>
      <c r="I9" s="161" t="s">
        <v>192</v>
      </c>
      <c r="J9" s="161" t="s">
        <v>192</v>
      </c>
      <c r="K9" s="161" t="s">
        <v>200</v>
      </c>
      <c r="L9" s="161" t="s">
        <v>201</v>
      </c>
      <c r="M9" s="161" t="s">
        <v>204</v>
      </c>
    </row>
    <row r="10" spans="3:13" x14ac:dyDescent="0.25">
      <c r="C10" s="161" t="s">
        <v>179</v>
      </c>
      <c r="D10" s="161" t="s">
        <v>181</v>
      </c>
      <c r="E10" s="161" t="s">
        <v>183</v>
      </c>
      <c r="F10" s="161" t="s">
        <v>186</v>
      </c>
      <c r="G10" s="161" t="s">
        <v>189</v>
      </c>
      <c r="H10" s="161" t="s">
        <v>191</v>
      </c>
      <c r="I10" s="161" t="s">
        <v>193</v>
      </c>
      <c r="J10" s="161" t="s">
        <v>193</v>
      </c>
      <c r="K10" s="160" t="s">
        <v>699</v>
      </c>
      <c r="L10" s="161" t="s">
        <v>202</v>
      </c>
      <c r="M10" s="161" t="s">
        <v>205</v>
      </c>
    </row>
    <row r="11" spans="3:13" x14ac:dyDescent="0.25">
      <c r="C11" s="162"/>
      <c r="D11" s="162"/>
      <c r="E11" s="161" t="s">
        <v>184</v>
      </c>
      <c r="F11" s="161" t="s">
        <v>187</v>
      </c>
      <c r="G11" s="161" t="s">
        <v>190</v>
      </c>
      <c r="H11" s="162"/>
      <c r="I11" s="161" t="s">
        <v>194</v>
      </c>
      <c r="J11" s="161" t="s">
        <v>194</v>
      </c>
      <c r="K11" s="160" t="s">
        <v>718</v>
      </c>
      <c r="L11" s="161" t="s">
        <v>203</v>
      </c>
      <c r="M11" s="160" t="s">
        <v>698</v>
      </c>
    </row>
    <row r="12" spans="3:13" x14ac:dyDescent="0.25">
      <c r="C12" s="162"/>
      <c r="D12" s="162"/>
      <c r="E12" s="161" t="s">
        <v>185</v>
      </c>
      <c r="F12" s="162"/>
      <c r="G12" s="162"/>
      <c r="H12" s="162"/>
      <c r="I12" s="161" t="s">
        <v>195</v>
      </c>
      <c r="J12" s="161" t="s">
        <v>195</v>
      </c>
      <c r="K12" s="162"/>
      <c r="L12" s="193" t="s">
        <v>729</v>
      </c>
      <c r="M12" s="160" t="s">
        <v>717</v>
      </c>
    </row>
    <row r="13" spans="3:13" x14ac:dyDescent="0.25">
      <c r="C13" s="162"/>
      <c r="D13" s="162"/>
      <c r="E13" s="162"/>
      <c r="F13" s="162"/>
      <c r="G13" s="162"/>
      <c r="H13" s="162"/>
      <c r="I13" s="161" t="s">
        <v>196</v>
      </c>
      <c r="J13" s="161" t="s">
        <v>197</v>
      </c>
      <c r="K13" s="162"/>
      <c r="L13" s="160" t="s">
        <v>719</v>
      </c>
      <c r="M13" s="160" t="s">
        <v>720</v>
      </c>
    </row>
    <row r="14" spans="3:13" x14ac:dyDescent="0.25">
      <c r="C14" s="162"/>
      <c r="D14" s="162"/>
      <c r="E14" s="162"/>
      <c r="F14" s="162"/>
      <c r="G14" s="162"/>
      <c r="H14" s="162"/>
      <c r="I14" s="162"/>
      <c r="J14" s="161" t="s">
        <v>198</v>
      </c>
      <c r="K14" s="162"/>
      <c r="L14" s="162"/>
      <c r="M14" s="162"/>
    </row>
    <row r="15" spans="3:13" x14ac:dyDescent="0.25">
      <c r="C15" s="162"/>
      <c r="D15" s="162"/>
      <c r="E15" s="162"/>
      <c r="F15" s="162"/>
      <c r="G15" s="162"/>
      <c r="H15" s="162"/>
      <c r="I15" s="162"/>
      <c r="J15" s="161" t="s">
        <v>199</v>
      </c>
      <c r="K15" s="162"/>
      <c r="L15" s="162"/>
      <c r="M15" s="162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17" t="s">
        <v>206</v>
      </c>
      <c r="D17" s="219"/>
      <c r="E17" s="219"/>
      <c r="F17" s="219"/>
      <c r="G17" s="219">
        <f t="shared" ref="G17:M17" si="0">+G19+G20+G21+G22</f>
        <v>0</v>
      </c>
      <c r="H17" s="219"/>
      <c r="I17" s="219">
        <f t="shared" si="0"/>
        <v>0</v>
      </c>
      <c r="J17" s="219">
        <f t="shared" si="0"/>
        <v>0</v>
      </c>
      <c r="K17" s="219">
        <f t="shared" si="0"/>
        <v>0</v>
      </c>
      <c r="L17" s="219">
        <f t="shared" si="0"/>
        <v>0</v>
      </c>
      <c r="M17" s="219">
        <f t="shared" si="0"/>
        <v>0</v>
      </c>
    </row>
    <row r="18" spans="3:13" x14ac:dyDescent="0.25">
      <c r="C18" s="17" t="s">
        <v>207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</row>
    <row r="19" spans="3:13" x14ac:dyDescent="0.25">
      <c r="C19" s="18" t="s">
        <v>208</v>
      </c>
      <c r="D19" s="116"/>
      <c r="E19" s="116"/>
      <c r="F19" s="116"/>
      <c r="G19" s="116">
        <v>0</v>
      </c>
      <c r="H19" s="116"/>
      <c r="I19" s="116">
        <v>0</v>
      </c>
      <c r="J19" s="116">
        <v>0</v>
      </c>
      <c r="K19" s="116">
        <v>0</v>
      </c>
      <c r="L19" s="116">
        <v>0</v>
      </c>
      <c r="M19" s="116">
        <v>0</v>
      </c>
    </row>
    <row r="20" spans="3:13" x14ac:dyDescent="0.25">
      <c r="C20" s="18" t="s">
        <v>209</v>
      </c>
      <c r="D20" s="116"/>
      <c r="E20" s="116"/>
      <c r="F20" s="116"/>
      <c r="G20" s="116">
        <v>0</v>
      </c>
      <c r="H20" s="116"/>
      <c r="I20" s="116">
        <v>0</v>
      </c>
      <c r="J20" s="116">
        <v>0</v>
      </c>
      <c r="K20" s="116">
        <v>0</v>
      </c>
      <c r="L20" s="116">
        <v>0</v>
      </c>
      <c r="M20" s="116">
        <v>0</v>
      </c>
    </row>
    <row r="21" spans="3:13" x14ac:dyDescent="0.25">
      <c r="C21" s="18" t="s">
        <v>210</v>
      </c>
      <c r="D21" s="116"/>
      <c r="E21" s="116"/>
      <c r="F21" s="116"/>
      <c r="G21" s="116">
        <v>0</v>
      </c>
      <c r="H21" s="116"/>
      <c r="I21" s="116">
        <v>0</v>
      </c>
      <c r="J21" s="116">
        <v>0</v>
      </c>
      <c r="K21" s="116">
        <v>0</v>
      </c>
      <c r="L21" s="116">
        <v>0</v>
      </c>
      <c r="M21" s="116">
        <v>0</v>
      </c>
    </row>
    <row r="22" spans="3:13" x14ac:dyDescent="0.25">
      <c r="C22" s="18" t="s">
        <v>211</v>
      </c>
      <c r="D22" s="116"/>
      <c r="E22" s="116"/>
      <c r="F22" s="116"/>
      <c r="G22" s="116">
        <v>0</v>
      </c>
      <c r="H22" s="116"/>
      <c r="I22" s="116">
        <v>0</v>
      </c>
      <c r="J22" s="116">
        <v>0</v>
      </c>
      <c r="K22" s="116">
        <v>0</v>
      </c>
      <c r="L22" s="116">
        <v>0</v>
      </c>
      <c r="M22" s="116">
        <v>0</v>
      </c>
    </row>
    <row r="23" spans="3:13" x14ac:dyDescent="0.25">
      <c r="C23" s="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3:13" x14ac:dyDescent="0.25">
      <c r="C24" s="17" t="s">
        <v>212</v>
      </c>
      <c r="D24" s="116"/>
      <c r="E24" s="116"/>
      <c r="F24" s="116"/>
      <c r="G24" s="116">
        <f t="shared" ref="G24:M24" si="1">+G25+G26+G27+G28</f>
        <v>0</v>
      </c>
      <c r="H24" s="116"/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</row>
    <row r="25" spans="3:13" x14ac:dyDescent="0.25">
      <c r="C25" s="18" t="s">
        <v>213</v>
      </c>
      <c r="D25" s="116"/>
      <c r="E25" s="116"/>
      <c r="F25" s="116"/>
      <c r="G25" s="116">
        <v>0</v>
      </c>
      <c r="H25" s="116"/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3:13" x14ac:dyDescent="0.25">
      <c r="C26" s="18" t="s">
        <v>214</v>
      </c>
      <c r="D26" s="116"/>
      <c r="E26" s="116"/>
      <c r="F26" s="116"/>
      <c r="G26" s="116">
        <v>0</v>
      </c>
      <c r="H26" s="116"/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3:13" x14ac:dyDescent="0.25">
      <c r="C27" s="18" t="s">
        <v>215</v>
      </c>
      <c r="D27" s="116"/>
      <c r="E27" s="116"/>
      <c r="F27" s="116"/>
      <c r="G27" s="116">
        <v>0</v>
      </c>
      <c r="H27" s="116"/>
      <c r="I27" s="116">
        <v>0</v>
      </c>
      <c r="J27" s="116">
        <v>0</v>
      </c>
      <c r="K27" s="116">
        <v>0</v>
      </c>
      <c r="L27" s="116">
        <v>0</v>
      </c>
      <c r="M27" s="116">
        <v>0</v>
      </c>
    </row>
    <row r="28" spans="3:13" x14ac:dyDescent="0.25">
      <c r="C28" s="18" t="s">
        <v>216</v>
      </c>
      <c r="D28" s="116"/>
      <c r="E28" s="116"/>
      <c r="F28" s="116"/>
      <c r="G28" s="116">
        <v>0</v>
      </c>
      <c r="H28" s="116"/>
      <c r="I28" s="116">
        <v>0</v>
      </c>
      <c r="J28" s="116">
        <v>0</v>
      </c>
      <c r="K28" s="116">
        <v>0</v>
      </c>
      <c r="L28" s="116">
        <v>0</v>
      </c>
      <c r="M28" s="116">
        <v>0</v>
      </c>
    </row>
    <row r="29" spans="3:13" x14ac:dyDescent="0.25">
      <c r="C29" s="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3:13" x14ac:dyDescent="0.25">
      <c r="C30" s="17" t="s">
        <v>217</v>
      </c>
      <c r="D30" s="116"/>
      <c r="E30" s="116"/>
      <c r="F30" s="116"/>
      <c r="G30" s="116">
        <f t="shared" ref="G30:M30" si="2">+G17+G24</f>
        <v>0</v>
      </c>
      <c r="H30" s="116"/>
      <c r="I30" s="116">
        <f t="shared" si="2"/>
        <v>0</v>
      </c>
      <c r="J30" s="116">
        <f t="shared" si="2"/>
        <v>0</v>
      </c>
      <c r="K30" s="116">
        <f t="shared" si="2"/>
        <v>0</v>
      </c>
      <c r="L30" s="116">
        <f t="shared" si="2"/>
        <v>0</v>
      </c>
      <c r="M30" s="116">
        <f t="shared" si="2"/>
        <v>0</v>
      </c>
    </row>
    <row r="31" spans="3:13" x14ac:dyDescent="0.25">
      <c r="C31" s="17" t="s">
        <v>218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I93"/>
  <sheetViews>
    <sheetView topLeftCell="A64" zoomScaleNormal="100" workbookViewId="0">
      <selection activeCell="G67" sqref="G67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28" t="s">
        <v>643</v>
      </c>
      <c r="D4" s="228"/>
      <c r="E4" s="228"/>
      <c r="F4" s="228"/>
      <c r="G4" s="228"/>
    </row>
    <row r="5" spans="3:7" x14ac:dyDescent="0.25">
      <c r="C5" s="230" t="s">
        <v>640</v>
      </c>
      <c r="D5" s="231"/>
      <c r="E5" s="231"/>
      <c r="F5" s="231"/>
      <c r="G5" s="232"/>
    </row>
    <row r="6" spans="3:7" x14ac:dyDescent="0.25">
      <c r="C6" s="233" t="s">
        <v>219</v>
      </c>
      <c r="D6" s="208"/>
      <c r="E6" s="208"/>
      <c r="F6" s="208"/>
      <c r="G6" s="234"/>
    </row>
    <row r="7" spans="3:7" x14ac:dyDescent="0.25">
      <c r="C7" s="235" t="s">
        <v>730</v>
      </c>
      <c r="D7" s="208"/>
      <c r="E7" s="208"/>
      <c r="F7" s="208"/>
      <c r="G7" s="234"/>
    </row>
    <row r="8" spans="3:7" x14ac:dyDescent="0.25">
      <c r="C8" s="236" t="s">
        <v>1</v>
      </c>
      <c r="D8" s="237"/>
      <c r="E8" s="237"/>
      <c r="F8" s="237"/>
      <c r="G8" s="238"/>
    </row>
    <row r="9" spans="3:7" x14ac:dyDescent="0.25">
      <c r="C9" s="164"/>
      <c r="D9" s="164"/>
      <c r="E9" s="164"/>
      <c r="F9" s="164"/>
      <c r="G9" s="164"/>
    </row>
    <row r="10" spans="3:7" x14ac:dyDescent="0.25">
      <c r="C10" s="222" t="s">
        <v>2</v>
      </c>
      <c r="D10" s="222"/>
      <c r="E10" s="161" t="s">
        <v>220</v>
      </c>
      <c r="F10" s="208" t="s">
        <v>222</v>
      </c>
      <c r="G10" s="161" t="s">
        <v>223</v>
      </c>
    </row>
    <row r="11" spans="3:7" x14ac:dyDescent="0.25">
      <c r="C11" s="225"/>
      <c r="D11" s="225"/>
      <c r="E11" s="165" t="s">
        <v>221</v>
      </c>
      <c r="F11" s="217"/>
      <c r="G11" s="165" t="s">
        <v>224</v>
      </c>
    </row>
    <row r="12" spans="3:7" x14ac:dyDescent="0.25">
      <c r="C12" s="19"/>
      <c r="D12" s="22"/>
      <c r="E12" s="23"/>
      <c r="F12" s="23"/>
      <c r="G12" s="23"/>
    </row>
    <row r="13" spans="3:7" x14ac:dyDescent="0.25">
      <c r="C13" s="19"/>
      <c r="D13" s="20" t="s">
        <v>225</v>
      </c>
      <c r="E13" s="116">
        <f>+E14+E15+E16</f>
        <v>493282520</v>
      </c>
      <c r="F13" s="116">
        <f t="shared" ref="F13:G13" si="0">+F14+F15+F16</f>
        <v>291268058.42000002</v>
      </c>
      <c r="G13" s="116">
        <f t="shared" si="0"/>
        <v>291268058.42000002</v>
      </c>
    </row>
    <row r="14" spans="3:7" x14ac:dyDescent="0.25">
      <c r="C14" s="19"/>
      <c r="D14" s="21" t="s">
        <v>226</v>
      </c>
      <c r="E14" s="116">
        <v>493282520</v>
      </c>
      <c r="F14" s="116">
        <v>291268058.42000002</v>
      </c>
      <c r="G14" s="116">
        <v>291268058.42000002</v>
      </c>
    </row>
    <row r="15" spans="3:7" x14ac:dyDescent="0.25">
      <c r="C15" s="19"/>
      <c r="D15" s="21" t="s">
        <v>227</v>
      </c>
      <c r="E15" s="116">
        <v>0</v>
      </c>
      <c r="F15" s="116">
        <v>0</v>
      </c>
      <c r="G15" s="116">
        <v>0</v>
      </c>
    </row>
    <row r="16" spans="3:7" x14ac:dyDescent="0.25">
      <c r="C16" s="19"/>
      <c r="D16" s="21" t="s">
        <v>228</v>
      </c>
      <c r="E16" s="116">
        <v>0</v>
      </c>
      <c r="F16" s="116">
        <v>0</v>
      </c>
      <c r="G16" s="116">
        <v>0</v>
      </c>
    </row>
    <row r="17" spans="3:7" x14ac:dyDescent="0.25">
      <c r="C17" s="19"/>
      <c r="D17" s="22"/>
      <c r="E17" s="116"/>
      <c r="F17" s="116"/>
      <c r="G17" s="116"/>
    </row>
    <row r="18" spans="3:7" x14ac:dyDescent="0.25">
      <c r="C18" s="19"/>
      <c r="D18" s="20" t="s">
        <v>229</v>
      </c>
      <c r="E18" s="116">
        <f>+E19+E20</f>
        <v>576050508.76999998</v>
      </c>
      <c r="F18" s="116">
        <f t="shared" ref="F18:G18" si="1">+F19+F20</f>
        <v>209021683.08000001</v>
      </c>
      <c r="G18" s="116">
        <f t="shared" si="1"/>
        <v>204886657.77000001</v>
      </c>
    </row>
    <row r="19" spans="3:7" x14ac:dyDescent="0.25">
      <c r="C19" s="19"/>
      <c r="D19" s="21" t="s">
        <v>230</v>
      </c>
      <c r="E19" s="116">
        <v>576050508.76999998</v>
      </c>
      <c r="F19" s="116">
        <v>209021683.08000001</v>
      </c>
      <c r="G19" s="116">
        <v>204886657.77000001</v>
      </c>
    </row>
    <row r="20" spans="3:7" x14ac:dyDescent="0.25">
      <c r="C20" s="19"/>
      <c r="D20" s="21" t="s">
        <v>231</v>
      </c>
      <c r="E20" s="116">
        <v>0</v>
      </c>
      <c r="F20" s="116">
        <v>0</v>
      </c>
      <c r="G20" s="116">
        <v>0</v>
      </c>
    </row>
    <row r="21" spans="3:7" x14ac:dyDescent="0.25">
      <c r="C21" s="19"/>
      <c r="D21" s="22"/>
      <c r="E21" s="116"/>
      <c r="F21" s="116"/>
      <c r="G21" s="116"/>
    </row>
    <row r="22" spans="3:7" x14ac:dyDescent="0.25">
      <c r="C22" s="19"/>
      <c r="D22" s="20" t="s">
        <v>232</v>
      </c>
      <c r="E22" s="116">
        <f>+E23</f>
        <v>0</v>
      </c>
      <c r="F22" s="116">
        <f>+F23</f>
        <v>18585885.48</v>
      </c>
      <c r="G22" s="116">
        <f>+G23</f>
        <v>18585885.48</v>
      </c>
    </row>
    <row r="23" spans="3:7" x14ac:dyDescent="0.25">
      <c r="C23" s="19"/>
      <c r="D23" s="21" t="s">
        <v>233</v>
      </c>
      <c r="E23" s="116">
        <v>0</v>
      </c>
      <c r="F23" s="116">
        <v>18585885.48</v>
      </c>
      <c r="G23" s="116">
        <v>18585885.48</v>
      </c>
    </row>
    <row r="24" spans="3:7" x14ac:dyDescent="0.25">
      <c r="C24" s="220"/>
      <c r="D24" s="21" t="s">
        <v>234</v>
      </c>
      <c r="E24" s="116">
        <v>0</v>
      </c>
      <c r="F24" s="116">
        <v>0</v>
      </c>
      <c r="G24" s="116">
        <v>0</v>
      </c>
    </row>
    <row r="25" spans="3:7" x14ac:dyDescent="0.25">
      <c r="C25" s="220"/>
      <c r="D25" s="21" t="s">
        <v>235</v>
      </c>
      <c r="E25" s="116"/>
      <c r="F25" s="116"/>
      <c r="G25" s="116"/>
    </row>
    <row r="26" spans="3:7" x14ac:dyDescent="0.25">
      <c r="C26" s="19"/>
      <c r="D26" s="22"/>
      <c r="E26" s="116"/>
      <c r="F26" s="116"/>
      <c r="G26" s="116"/>
    </row>
    <row r="27" spans="3:7" x14ac:dyDescent="0.25">
      <c r="C27" s="220"/>
      <c r="D27" s="20" t="s">
        <v>641</v>
      </c>
      <c r="E27" s="116">
        <v>0</v>
      </c>
      <c r="F27" s="116">
        <f t="shared" ref="F27:G27" si="2">F13-F18+F22</f>
        <v>100832260.82000001</v>
      </c>
      <c r="G27" s="116">
        <f t="shared" si="2"/>
        <v>104967286.13000001</v>
      </c>
    </row>
    <row r="28" spans="3:7" x14ac:dyDescent="0.25">
      <c r="C28" s="220"/>
      <c r="D28" s="20" t="s">
        <v>236</v>
      </c>
      <c r="E28" s="116">
        <v>0</v>
      </c>
      <c r="F28" s="116">
        <v>100832260.81999999</v>
      </c>
      <c r="G28" s="116">
        <f t="shared" ref="G28" si="3">+G27-G16</f>
        <v>104967286.13000001</v>
      </c>
    </row>
    <row r="29" spans="3:7" x14ac:dyDescent="0.25">
      <c r="C29" s="220"/>
      <c r="D29" s="22"/>
      <c r="E29" s="116"/>
      <c r="F29" s="116"/>
      <c r="G29" s="116"/>
    </row>
    <row r="30" spans="3:7" x14ac:dyDescent="0.25">
      <c r="C30" s="220"/>
      <c r="D30" s="20" t="s">
        <v>237</v>
      </c>
      <c r="E30" s="116"/>
      <c r="F30" s="116"/>
      <c r="G30" s="116"/>
    </row>
    <row r="31" spans="3:7" x14ac:dyDescent="0.25">
      <c r="C31" s="220"/>
      <c r="D31" s="20" t="s">
        <v>238</v>
      </c>
      <c r="E31" s="116">
        <v>-82767988.769999996</v>
      </c>
      <c r="F31" s="116">
        <f t="shared" ref="F31" si="4">F28-F22</f>
        <v>82246375.339999989</v>
      </c>
      <c r="G31" s="116">
        <f>G27-G22</f>
        <v>86381400.650000006</v>
      </c>
    </row>
    <row r="32" spans="3:7" x14ac:dyDescent="0.25">
      <c r="C32" s="24"/>
      <c r="D32" s="25"/>
      <c r="E32" s="120"/>
      <c r="F32" s="120"/>
      <c r="G32" s="120"/>
    </row>
    <row r="33" spans="3:7" x14ac:dyDescent="0.25">
      <c r="C33" s="229"/>
      <c r="D33" s="229"/>
      <c r="E33" s="229"/>
      <c r="F33" s="229"/>
      <c r="G33" s="229"/>
    </row>
    <row r="34" spans="3:7" x14ac:dyDescent="0.25">
      <c r="C34" s="225" t="s">
        <v>239</v>
      </c>
      <c r="D34" s="225"/>
      <c r="E34" s="165" t="s">
        <v>240</v>
      </c>
      <c r="F34" s="165" t="s">
        <v>222</v>
      </c>
      <c r="G34" s="165" t="s">
        <v>224</v>
      </c>
    </row>
    <row r="35" spans="3:7" x14ac:dyDescent="0.25">
      <c r="C35" s="19"/>
      <c r="D35" s="22"/>
      <c r="E35" s="23"/>
      <c r="F35" s="23"/>
      <c r="G35" s="26"/>
    </row>
    <row r="36" spans="3:7" x14ac:dyDescent="0.25">
      <c r="C36" s="220"/>
      <c r="D36" s="20" t="s">
        <v>241</v>
      </c>
      <c r="E36" s="116">
        <f>+E37+E38</f>
        <v>0</v>
      </c>
      <c r="F36" s="116">
        <f t="shared" ref="F36:G36" si="5">+F37+F38</f>
        <v>0</v>
      </c>
      <c r="G36" s="116">
        <f t="shared" si="5"/>
        <v>0</v>
      </c>
    </row>
    <row r="37" spans="3:7" x14ac:dyDescent="0.25">
      <c r="C37" s="220"/>
      <c r="D37" s="21" t="s">
        <v>242</v>
      </c>
      <c r="E37" s="116">
        <v>0</v>
      </c>
      <c r="F37" s="116">
        <v>0</v>
      </c>
      <c r="G37" s="116">
        <v>0</v>
      </c>
    </row>
    <row r="38" spans="3:7" x14ac:dyDescent="0.25">
      <c r="C38" s="220"/>
      <c r="D38" s="21" t="s">
        <v>243</v>
      </c>
      <c r="E38" s="116">
        <v>0</v>
      </c>
      <c r="F38" s="116">
        <v>0</v>
      </c>
      <c r="G38" s="116">
        <v>0</v>
      </c>
    </row>
    <row r="39" spans="3:7" x14ac:dyDescent="0.25">
      <c r="C39" s="19"/>
      <c r="D39" s="22"/>
      <c r="E39" s="116"/>
      <c r="F39" s="116"/>
      <c r="G39" s="116"/>
    </row>
    <row r="40" spans="3:7" x14ac:dyDescent="0.25">
      <c r="C40" s="19"/>
      <c r="D40" s="20" t="s">
        <v>244</v>
      </c>
      <c r="E40" s="116">
        <f>+E31+E36</f>
        <v>-82767988.769999996</v>
      </c>
      <c r="F40" s="116">
        <f t="shared" ref="F40:G40" si="6">+F31+F36</f>
        <v>82246375.339999989</v>
      </c>
      <c r="G40" s="116">
        <f t="shared" si="6"/>
        <v>86381400.650000006</v>
      </c>
    </row>
    <row r="41" spans="3:7" x14ac:dyDescent="0.25">
      <c r="C41" s="24"/>
      <c r="D41" s="25"/>
      <c r="E41" s="107"/>
      <c r="F41" s="107"/>
      <c r="G41" s="107"/>
    </row>
    <row r="43" spans="3:7" x14ac:dyDescent="0.25">
      <c r="C43" s="222" t="s">
        <v>239</v>
      </c>
      <c r="D43" s="222"/>
      <c r="E43" s="161" t="s">
        <v>220</v>
      </c>
      <c r="F43" s="208" t="s">
        <v>222</v>
      </c>
      <c r="G43" s="161" t="s">
        <v>223</v>
      </c>
    </row>
    <row r="44" spans="3:7" x14ac:dyDescent="0.25">
      <c r="C44" s="225"/>
      <c r="D44" s="225"/>
      <c r="E44" s="165" t="s">
        <v>240</v>
      </c>
      <c r="F44" s="217"/>
      <c r="G44" s="165" t="s">
        <v>224</v>
      </c>
    </row>
    <row r="45" spans="3:7" x14ac:dyDescent="0.25">
      <c r="C45" s="19"/>
      <c r="D45" s="22"/>
      <c r="E45" s="159"/>
      <c r="F45" s="159"/>
      <c r="G45" s="159"/>
    </row>
    <row r="46" spans="3:7" x14ac:dyDescent="0.25">
      <c r="C46" s="19"/>
      <c r="D46" s="20" t="s">
        <v>245</v>
      </c>
      <c r="E46" s="116">
        <f>+E47+E48</f>
        <v>0</v>
      </c>
      <c r="F46" s="116">
        <f t="shared" ref="F46:G46" si="7">+F47+F48</f>
        <v>0</v>
      </c>
      <c r="G46" s="116">
        <f t="shared" si="7"/>
        <v>0</v>
      </c>
    </row>
    <row r="47" spans="3:7" x14ac:dyDescent="0.25">
      <c r="C47" s="220"/>
      <c r="D47" s="21" t="s">
        <v>246</v>
      </c>
      <c r="E47" s="116">
        <v>0</v>
      </c>
      <c r="F47" s="116">
        <v>0</v>
      </c>
      <c r="G47" s="116">
        <v>0</v>
      </c>
    </row>
    <row r="48" spans="3:7" x14ac:dyDescent="0.25">
      <c r="C48" s="220"/>
      <c r="D48" s="21" t="s">
        <v>247</v>
      </c>
      <c r="E48" s="116">
        <v>0</v>
      </c>
      <c r="F48" s="116">
        <v>0</v>
      </c>
      <c r="G48" s="116">
        <v>0</v>
      </c>
    </row>
    <row r="49" spans="1:7" x14ac:dyDescent="0.25">
      <c r="C49" s="220"/>
      <c r="D49" s="21" t="s">
        <v>248</v>
      </c>
      <c r="E49" s="116"/>
      <c r="F49" s="116"/>
      <c r="G49" s="116"/>
    </row>
    <row r="50" spans="1:7" x14ac:dyDescent="0.25">
      <c r="C50" s="220"/>
      <c r="D50" s="20" t="s">
        <v>249</v>
      </c>
      <c r="E50" s="116">
        <f>+E51+E52</f>
        <v>0</v>
      </c>
      <c r="F50" s="116">
        <f t="shared" ref="F50:G50" si="8">+F51+F52</f>
        <v>0</v>
      </c>
      <c r="G50" s="116">
        <f t="shared" si="8"/>
        <v>0</v>
      </c>
    </row>
    <row r="51" spans="1:7" x14ac:dyDescent="0.25">
      <c r="C51" s="220"/>
      <c r="D51" s="21" t="s">
        <v>250</v>
      </c>
      <c r="E51" s="116">
        <v>0</v>
      </c>
      <c r="F51" s="116">
        <v>0</v>
      </c>
      <c r="G51" s="116">
        <v>0</v>
      </c>
    </row>
    <row r="52" spans="1:7" x14ac:dyDescent="0.25">
      <c r="C52" s="220"/>
      <c r="D52" s="21" t="s">
        <v>251</v>
      </c>
      <c r="E52" s="116">
        <v>0</v>
      </c>
      <c r="F52" s="116">
        <v>0</v>
      </c>
      <c r="G52" s="116">
        <v>0</v>
      </c>
    </row>
    <row r="53" spans="1:7" x14ac:dyDescent="0.25">
      <c r="C53" s="19"/>
      <c r="D53" s="22"/>
      <c r="E53" s="116"/>
      <c r="F53" s="116"/>
      <c r="G53" s="116"/>
    </row>
    <row r="54" spans="1:7" x14ac:dyDescent="0.25">
      <c r="C54" s="220"/>
      <c r="D54" s="226" t="s">
        <v>252</v>
      </c>
      <c r="E54" s="116">
        <f>+E46-E50</f>
        <v>0</v>
      </c>
      <c r="F54" s="116">
        <f t="shared" ref="F54:G54" si="9">+F46-F50</f>
        <v>0</v>
      </c>
      <c r="G54" s="116">
        <f t="shared" si="9"/>
        <v>0</v>
      </c>
    </row>
    <row r="55" spans="1:7" x14ac:dyDescent="0.25">
      <c r="C55" s="221"/>
      <c r="D55" s="227"/>
      <c r="E55" s="28"/>
      <c r="F55" s="28"/>
      <c r="G55" s="28"/>
    </row>
    <row r="57" spans="1:7" x14ac:dyDescent="0.25">
      <c r="C57" s="222" t="s">
        <v>239</v>
      </c>
      <c r="D57" s="222"/>
      <c r="E57" s="161" t="s">
        <v>220</v>
      </c>
      <c r="F57" s="208" t="s">
        <v>222</v>
      </c>
      <c r="G57" s="161" t="s">
        <v>223</v>
      </c>
    </row>
    <row r="58" spans="1:7" x14ac:dyDescent="0.25">
      <c r="C58" s="225"/>
      <c r="D58" s="225"/>
      <c r="E58" s="165" t="s">
        <v>240</v>
      </c>
      <c r="F58" s="217"/>
      <c r="G58" s="165" t="s">
        <v>224</v>
      </c>
    </row>
    <row r="59" spans="1:7" x14ac:dyDescent="0.25">
      <c r="C59" s="220"/>
      <c r="D59" s="223"/>
      <c r="E59" s="23"/>
      <c r="F59" s="23"/>
      <c r="G59" s="23"/>
    </row>
    <row r="60" spans="1:7" x14ac:dyDescent="0.25">
      <c r="A60">
        <v>1</v>
      </c>
      <c r="C60" s="220"/>
      <c r="D60" s="224" t="s">
        <v>226</v>
      </c>
      <c r="E60" s="116">
        <f>+E13</f>
        <v>493282520</v>
      </c>
      <c r="F60" s="116">
        <f>F14</f>
        <v>291268058.42000002</v>
      </c>
      <c r="G60" s="116">
        <f>G14</f>
        <v>291268058.42000002</v>
      </c>
    </row>
    <row r="61" spans="1:7" x14ac:dyDescent="0.25">
      <c r="C61" s="220"/>
      <c r="D61" s="224"/>
      <c r="E61" s="116"/>
      <c r="F61" s="116"/>
      <c r="G61" s="116"/>
    </row>
    <row r="62" spans="1:7" x14ac:dyDescent="0.25">
      <c r="C62" s="220"/>
      <c r="D62" s="5" t="s">
        <v>253</v>
      </c>
      <c r="E62" s="116">
        <f>+E63+E64</f>
        <v>0</v>
      </c>
      <c r="F62" s="116">
        <f t="shared" ref="F62:G62" si="10">+F63+F64</f>
        <v>0</v>
      </c>
      <c r="G62" s="116">
        <f t="shared" si="10"/>
        <v>0</v>
      </c>
    </row>
    <row r="63" spans="1:7" x14ac:dyDescent="0.25">
      <c r="C63" s="220"/>
      <c r="D63" s="21" t="s">
        <v>254</v>
      </c>
      <c r="E63" s="116">
        <f>E47</f>
        <v>0</v>
      </c>
      <c r="F63" s="116">
        <f t="shared" ref="F63:G63" si="11">F47</f>
        <v>0</v>
      </c>
      <c r="G63" s="116">
        <f t="shared" si="11"/>
        <v>0</v>
      </c>
    </row>
    <row r="64" spans="1:7" x14ac:dyDescent="0.25">
      <c r="C64" s="220"/>
      <c r="D64" s="21" t="s">
        <v>250</v>
      </c>
      <c r="E64" s="116">
        <f>E51</f>
        <v>0</v>
      </c>
      <c r="F64" s="116">
        <f t="shared" ref="F64:G64" si="12">F51</f>
        <v>0</v>
      </c>
      <c r="G64" s="116">
        <f t="shared" si="12"/>
        <v>0</v>
      </c>
    </row>
    <row r="65" spans="3:9" x14ac:dyDescent="0.25">
      <c r="C65" s="220"/>
      <c r="D65" s="29"/>
      <c r="E65" s="116"/>
      <c r="F65" s="116"/>
      <c r="G65" s="116"/>
    </row>
    <row r="66" spans="3:9" x14ac:dyDescent="0.25">
      <c r="C66" s="19"/>
      <c r="D66" s="129" t="s">
        <v>230</v>
      </c>
      <c r="E66" s="175">
        <v>576050508.76999998</v>
      </c>
      <c r="F66" s="175">
        <v>209021683.08000001</v>
      </c>
      <c r="G66" s="175">
        <v>204886657.77000001</v>
      </c>
    </row>
    <row r="67" spans="3:9" x14ac:dyDescent="0.25">
      <c r="C67" s="19"/>
      <c r="D67" s="29"/>
      <c r="E67" s="116"/>
      <c r="F67" s="116"/>
      <c r="G67" s="116"/>
    </row>
    <row r="68" spans="3:9" x14ac:dyDescent="0.25">
      <c r="C68" s="19"/>
      <c r="D68" s="129" t="s">
        <v>233</v>
      </c>
      <c r="E68" s="116"/>
      <c r="F68" s="116">
        <f>+F23</f>
        <v>18585885.48</v>
      </c>
      <c r="G68" s="116">
        <f>+G23</f>
        <v>18585885.48</v>
      </c>
    </row>
    <row r="69" spans="3:9" x14ac:dyDescent="0.25">
      <c r="C69" s="19"/>
      <c r="D69" s="29"/>
      <c r="E69" s="116"/>
      <c r="F69" s="116"/>
      <c r="G69" s="116"/>
      <c r="I69" s="113"/>
    </row>
    <row r="70" spans="3:9" x14ac:dyDescent="0.25">
      <c r="C70" s="220"/>
      <c r="D70" s="30" t="s">
        <v>255</v>
      </c>
      <c r="E70" s="116">
        <v>0</v>
      </c>
      <c r="F70" s="116">
        <f>F60+F62-F66+F68</f>
        <v>100832260.82000001</v>
      </c>
      <c r="G70" s="116">
        <f>G60+G62-G66+G68</f>
        <v>104967286.13000001</v>
      </c>
    </row>
    <row r="71" spans="3:9" x14ac:dyDescent="0.25">
      <c r="C71" s="220"/>
      <c r="D71" s="30" t="s">
        <v>256</v>
      </c>
      <c r="E71" s="116">
        <f>E70-E62</f>
        <v>0</v>
      </c>
      <c r="F71" s="116">
        <f t="shared" ref="F71:G71" si="13">F70-F62</f>
        <v>100832260.82000001</v>
      </c>
      <c r="G71" s="116">
        <f t="shared" si="13"/>
        <v>104967286.13000001</v>
      </c>
      <c r="I71" s="113"/>
    </row>
    <row r="72" spans="3:9" x14ac:dyDescent="0.25">
      <c r="C72" s="220"/>
      <c r="D72" s="30" t="s">
        <v>257</v>
      </c>
      <c r="E72" s="116"/>
      <c r="F72" s="116"/>
      <c r="G72" s="116"/>
    </row>
    <row r="73" spans="3:9" x14ac:dyDescent="0.25">
      <c r="C73" s="221"/>
      <c r="D73" s="31"/>
      <c r="E73" s="151"/>
      <c r="F73" s="151"/>
      <c r="G73" s="151"/>
    </row>
    <row r="74" spans="3:9" x14ac:dyDescent="0.25">
      <c r="C74" s="6"/>
      <c r="D74" s="1"/>
      <c r="E74" s="1"/>
      <c r="F74" s="1"/>
      <c r="G74" s="1"/>
    </row>
    <row r="75" spans="3:9" x14ac:dyDescent="0.25">
      <c r="C75" s="222" t="s">
        <v>239</v>
      </c>
      <c r="D75" s="222"/>
      <c r="E75" s="161" t="s">
        <v>220</v>
      </c>
      <c r="F75" s="208" t="s">
        <v>222</v>
      </c>
      <c r="G75" s="161" t="s">
        <v>223</v>
      </c>
    </row>
    <row r="76" spans="3:9" x14ac:dyDescent="0.25">
      <c r="C76" s="222"/>
      <c r="D76" s="222"/>
      <c r="E76" s="161" t="s">
        <v>240</v>
      </c>
      <c r="F76" s="208"/>
      <c r="G76" s="161" t="s">
        <v>224</v>
      </c>
    </row>
    <row r="77" spans="3:9" x14ac:dyDescent="0.25">
      <c r="C77" s="220"/>
      <c r="D77" s="223"/>
      <c r="E77" s="26"/>
      <c r="F77" s="166"/>
      <c r="G77" s="166"/>
    </row>
    <row r="78" spans="3:9" x14ac:dyDescent="0.25">
      <c r="C78" s="220"/>
      <c r="D78" s="224" t="s">
        <v>227</v>
      </c>
      <c r="E78" s="116">
        <v>0</v>
      </c>
      <c r="F78" s="116">
        <v>0</v>
      </c>
      <c r="G78" s="116">
        <v>0</v>
      </c>
    </row>
    <row r="79" spans="3:9" x14ac:dyDescent="0.25">
      <c r="C79" s="220"/>
      <c r="D79" s="224"/>
      <c r="E79" s="116"/>
      <c r="F79" s="116"/>
      <c r="G79" s="116"/>
    </row>
    <row r="80" spans="3:9" x14ac:dyDescent="0.25">
      <c r="C80" s="220"/>
      <c r="D80" s="129" t="s">
        <v>258</v>
      </c>
      <c r="E80" s="116">
        <f>+E83-E84</f>
        <v>0</v>
      </c>
      <c r="F80" s="116">
        <f t="shared" ref="F80:G80" si="14">+F83-F84</f>
        <v>0</v>
      </c>
      <c r="G80" s="116">
        <f t="shared" si="14"/>
        <v>0</v>
      </c>
    </row>
    <row r="81" spans="3:7" x14ac:dyDescent="0.25">
      <c r="C81" s="220"/>
      <c r="D81" s="129" t="s">
        <v>642</v>
      </c>
      <c r="E81" s="116"/>
      <c r="F81" s="116"/>
      <c r="G81" s="116"/>
    </row>
    <row r="82" spans="3:7" x14ac:dyDescent="0.25">
      <c r="C82" s="220"/>
      <c r="D82" s="21" t="s">
        <v>259</v>
      </c>
      <c r="E82" s="116"/>
      <c r="F82" s="116"/>
      <c r="G82" s="116"/>
    </row>
    <row r="83" spans="3:7" x14ac:dyDescent="0.25">
      <c r="C83" s="220"/>
      <c r="D83" s="21" t="s">
        <v>248</v>
      </c>
      <c r="E83" s="116">
        <v>0</v>
      </c>
      <c r="F83" s="116">
        <v>0</v>
      </c>
      <c r="G83" s="116">
        <v>0</v>
      </c>
    </row>
    <row r="84" spans="3:7" x14ac:dyDescent="0.25">
      <c r="C84" s="220"/>
      <c r="D84" s="21" t="s">
        <v>251</v>
      </c>
      <c r="E84" s="116">
        <v>0</v>
      </c>
      <c r="F84" s="116">
        <v>0</v>
      </c>
      <c r="G84" s="116">
        <v>0</v>
      </c>
    </row>
    <row r="85" spans="3:7" x14ac:dyDescent="0.25">
      <c r="C85" s="220"/>
      <c r="D85" s="29"/>
      <c r="E85" s="116"/>
      <c r="F85" s="116"/>
      <c r="G85" s="116"/>
    </row>
    <row r="86" spans="3:7" x14ac:dyDescent="0.25">
      <c r="C86" s="19"/>
      <c r="D86" s="129" t="s">
        <v>231</v>
      </c>
      <c r="E86" s="116">
        <v>0</v>
      </c>
      <c r="F86" s="116">
        <v>0</v>
      </c>
      <c r="G86" s="116">
        <v>0</v>
      </c>
    </row>
    <row r="87" spans="3:7" x14ac:dyDescent="0.25">
      <c r="C87" s="19"/>
      <c r="D87" s="29"/>
      <c r="E87" s="116"/>
      <c r="F87" s="116"/>
      <c r="G87" s="116"/>
    </row>
    <row r="88" spans="3:7" x14ac:dyDescent="0.25">
      <c r="C88" s="19"/>
      <c r="D88" s="129" t="s">
        <v>260</v>
      </c>
      <c r="E88" s="116">
        <v>0</v>
      </c>
      <c r="F88" s="116">
        <v>0</v>
      </c>
      <c r="G88" s="116">
        <v>0</v>
      </c>
    </row>
    <row r="89" spans="3:7" x14ac:dyDescent="0.25">
      <c r="C89" s="19"/>
      <c r="D89" s="29"/>
      <c r="E89" s="116"/>
      <c r="F89" s="116"/>
      <c r="G89" s="116"/>
    </row>
    <row r="90" spans="3:7" x14ac:dyDescent="0.25">
      <c r="C90" s="220"/>
      <c r="D90" s="30" t="s">
        <v>261</v>
      </c>
      <c r="E90" s="116">
        <f>+E78+E80+E86+E88</f>
        <v>0</v>
      </c>
      <c r="F90" s="116">
        <f>+F78+F80-F86-F88</f>
        <v>0</v>
      </c>
      <c r="G90" s="116">
        <f>+G78+G80-G86-G88</f>
        <v>0</v>
      </c>
    </row>
    <row r="91" spans="3:7" x14ac:dyDescent="0.25">
      <c r="C91" s="220"/>
      <c r="D91" s="30" t="s">
        <v>262</v>
      </c>
      <c r="E91" s="116"/>
      <c r="F91" s="116"/>
      <c r="G91" s="116"/>
    </row>
    <row r="92" spans="3:7" x14ac:dyDescent="0.25">
      <c r="C92" s="220"/>
      <c r="D92" s="30" t="s">
        <v>263</v>
      </c>
      <c r="E92" s="116">
        <f>+E80</f>
        <v>0</v>
      </c>
      <c r="F92" s="116">
        <f>F90</f>
        <v>0</v>
      </c>
      <c r="G92" s="116">
        <f>G90</f>
        <v>0</v>
      </c>
    </row>
    <row r="93" spans="3:7" x14ac:dyDescent="0.25">
      <c r="C93" s="221"/>
      <c r="D93" s="31"/>
      <c r="E93" s="27"/>
      <c r="F93" s="34"/>
      <c r="G93" s="34"/>
    </row>
  </sheetData>
  <mergeCells count="33"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tabSelected="1" zoomScaleNormal="100" workbookViewId="0">
      <selection activeCell="M110" sqref="M110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48" t="s">
        <v>640</v>
      </c>
      <c r="D4" s="218"/>
      <c r="E4" s="218"/>
      <c r="F4" s="218"/>
      <c r="G4" s="218"/>
      <c r="H4" s="218"/>
      <c r="I4" s="218"/>
      <c r="J4" s="218"/>
      <c r="K4" s="249"/>
    </row>
    <row r="5" spans="3:12" x14ac:dyDescent="0.25">
      <c r="C5" s="250" t="s">
        <v>264</v>
      </c>
      <c r="D5" s="208"/>
      <c r="E5" s="208"/>
      <c r="F5" s="208"/>
      <c r="G5" s="208"/>
      <c r="H5" s="208"/>
      <c r="I5" s="208"/>
      <c r="J5" s="208"/>
      <c r="K5" s="251"/>
    </row>
    <row r="6" spans="3:12" x14ac:dyDescent="0.25">
      <c r="C6" s="252" t="s">
        <v>728</v>
      </c>
      <c r="D6" s="208"/>
      <c r="E6" s="208"/>
      <c r="F6" s="208"/>
      <c r="G6" s="208"/>
      <c r="H6" s="208"/>
      <c r="I6" s="208"/>
      <c r="J6" s="208"/>
      <c r="K6" s="251"/>
    </row>
    <row r="7" spans="3:12" x14ac:dyDescent="0.25">
      <c r="C7" s="253" t="s">
        <v>1</v>
      </c>
      <c r="D7" s="217"/>
      <c r="E7" s="217"/>
      <c r="F7" s="217"/>
      <c r="G7" s="217"/>
      <c r="H7" s="217"/>
      <c r="I7" s="217"/>
      <c r="J7" s="217"/>
      <c r="K7" s="254"/>
    </row>
    <row r="8" spans="3:12" x14ac:dyDescent="0.25">
      <c r="C8" s="255"/>
      <c r="D8" s="255"/>
      <c r="E8" s="255"/>
      <c r="F8" s="208" t="s">
        <v>265</v>
      </c>
      <c r="G8" s="208"/>
      <c r="H8" s="208"/>
      <c r="I8" s="208"/>
      <c r="J8" s="208"/>
      <c r="K8" s="208" t="s">
        <v>266</v>
      </c>
    </row>
    <row r="9" spans="3:12" x14ac:dyDescent="0.25">
      <c r="C9" s="208" t="s">
        <v>239</v>
      </c>
      <c r="D9" s="208"/>
      <c r="E9" s="208"/>
      <c r="F9" s="208" t="s">
        <v>268</v>
      </c>
      <c r="G9" s="161" t="s">
        <v>269</v>
      </c>
      <c r="H9" s="208" t="s">
        <v>271</v>
      </c>
      <c r="I9" s="208" t="s">
        <v>222</v>
      </c>
      <c r="J9" s="208" t="s">
        <v>272</v>
      </c>
      <c r="K9" s="208"/>
    </row>
    <row r="10" spans="3:12" x14ac:dyDescent="0.25">
      <c r="C10" s="208" t="s">
        <v>267</v>
      </c>
      <c r="D10" s="208"/>
      <c r="E10" s="208"/>
      <c r="F10" s="208"/>
      <c r="G10" s="161" t="s">
        <v>270</v>
      </c>
      <c r="H10" s="208"/>
      <c r="I10" s="208"/>
      <c r="J10" s="208"/>
      <c r="K10" s="208"/>
    </row>
    <row r="11" spans="3:12" x14ac:dyDescent="0.25">
      <c r="C11" s="246"/>
      <c r="D11" s="247"/>
      <c r="E11" s="247"/>
      <c r="F11" s="40"/>
      <c r="G11" s="10"/>
      <c r="H11" s="40"/>
      <c r="I11" s="10"/>
      <c r="J11" s="40"/>
      <c r="K11" s="154"/>
    </row>
    <row r="12" spans="3:12" x14ac:dyDescent="0.25">
      <c r="C12" s="244" t="s">
        <v>273</v>
      </c>
      <c r="D12" s="240"/>
      <c r="E12" s="240"/>
      <c r="F12" s="108"/>
      <c r="G12" s="110"/>
      <c r="H12" s="108"/>
      <c r="I12" s="110"/>
      <c r="J12" s="108"/>
      <c r="K12" s="109"/>
    </row>
    <row r="13" spans="3:12" x14ac:dyDescent="0.25">
      <c r="C13" s="35"/>
      <c r="D13" s="242" t="s">
        <v>274</v>
      </c>
      <c r="E13" s="242"/>
      <c r="F13" s="116">
        <v>0</v>
      </c>
      <c r="G13" s="116">
        <v>0</v>
      </c>
      <c r="H13" s="190">
        <f t="shared" ref="H13:H16" si="0">F13+G13</f>
        <v>0</v>
      </c>
      <c r="I13" s="116">
        <v>0</v>
      </c>
      <c r="J13" s="116">
        <v>0</v>
      </c>
      <c r="K13" s="190">
        <f t="shared" ref="K13:K16" si="1">I13-F13</f>
        <v>0</v>
      </c>
    </row>
    <row r="14" spans="3:12" x14ac:dyDescent="0.25">
      <c r="C14" s="35"/>
      <c r="D14" s="242" t="s">
        <v>275</v>
      </c>
      <c r="E14" s="242"/>
      <c r="F14" s="116">
        <v>0</v>
      </c>
      <c r="G14" s="116">
        <v>0</v>
      </c>
      <c r="H14" s="190">
        <f t="shared" si="0"/>
        <v>0</v>
      </c>
      <c r="I14" s="116">
        <v>0</v>
      </c>
      <c r="J14" s="116">
        <v>0</v>
      </c>
      <c r="K14" s="190">
        <f t="shared" si="1"/>
        <v>0</v>
      </c>
    </row>
    <row r="15" spans="3:12" x14ac:dyDescent="0.25">
      <c r="C15" s="35"/>
      <c r="D15" s="242" t="s">
        <v>276</v>
      </c>
      <c r="E15" s="242"/>
      <c r="F15" s="116">
        <v>0</v>
      </c>
      <c r="G15" s="116">
        <v>0</v>
      </c>
      <c r="H15" s="190">
        <f t="shared" si="0"/>
        <v>0</v>
      </c>
      <c r="I15" s="116">
        <v>0</v>
      </c>
      <c r="J15" s="116">
        <v>0</v>
      </c>
      <c r="K15" s="190">
        <f t="shared" si="1"/>
        <v>0</v>
      </c>
    </row>
    <row r="16" spans="3:12" x14ac:dyDescent="0.25">
      <c r="C16" s="35"/>
      <c r="D16" s="242" t="s">
        <v>277</v>
      </c>
      <c r="E16" s="242"/>
      <c r="F16" s="116">
        <v>0</v>
      </c>
      <c r="G16" s="116">
        <v>0</v>
      </c>
      <c r="H16" s="190">
        <f t="shared" si="0"/>
        <v>0</v>
      </c>
      <c r="I16" s="116">
        <v>0</v>
      </c>
      <c r="J16" s="116">
        <v>0</v>
      </c>
      <c r="K16" s="190">
        <f t="shared" si="1"/>
        <v>0</v>
      </c>
      <c r="L16" s="113"/>
    </row>
    <row r="17" spans="3:14" x14ac:dyDescent="0.25">
      <c r="C17" s="35"/>
      <c r="D17" s="242" t="s">
        <v>278</v>
      </c>
      <c r="E17" s="242"/>
      <c r="F17" s="116">
        <v>10999800</v>
      </c>
      <c r="G17" s="116">
        <v>32586.85</v>
      </c>
      <c r="H17" s="116">
        <f>F17+G17</f>
        <v>11032386.85</v>
      </c>
      <c r="I17" s="116">
        <v>10464783.460000001</v>
      </c>
      <c r="J17" s="116">
        <v>10464783.460000001</v>
      </c>
      <c r="K17" s="116">
        <f>I17-F17</f>
        <v>-535016.53999999911</v>
      </c>
    </row>
    <row r="18" spans="3:14" x14ac:dyDescent="0.25">
      <c r="C18" s="35"/>
      <c r="D18" s="242" t="s">
        <v>279</v>
      </c>
      <c r="E18" s="242"/>
      <c r="F18" s="116">
        <v>0</v>
      </c>
      <c r="G18" s="116">
        <v>0</v>
      </c>
      <c r="H18" s="190">
        <f t="shared" ref="H18:H20" si="2">F18+G18</f>
        <v>0</v>
      </c>
      <c r="I18" s="116">
        <v>0</v>
      </c>
      <c r="J18" s="116">
        <v>0</v>
      </c>
      <c r="K18" s="190">
        <f t="shared" ref="K18:K20" si="3">I18-F18</f>
        <v>0</v>
      </c>
    </row>
    <row r="19" spans="3:14" x14ac:dyDescent="0.25">
      <c r="C19" s="35"/>
      <c r="D19" s="242" t="s">
        <v>280</v>
      </c>
      <c r="E19" s="242"/>
      <c r="F19" s="116">
        <v>130000</v>
      </c>
      <c r="G19" s="116">
        <v>13407.02</v>
      </c>
      <c r="H19" s="190">
        <f t="shared" si="2"/>
        <v>143407.01999999999</v>
      </c>
      <c r="I19" s="116">
        <v>168407.02</v>
      </c>
      <c r="J19" s="116">
        <v>168407.02</v>
      </c>
      <c r="K19" s="190">
        <f t="shared" si="3"/>
        <v>38407.01999999999</v>
      </c>
    </row>
    <row r="20" spans="3:14" x14ac:dyDescent="0.25">
      <c r="C20" s="245"/>
      <c r="D20" s="242" t="s">
        <v>281</v>
      </c>
      <c r="E20" s="242"/>
      <c r="F20" s="116">
        <v>0</v>
      </c>
      <c r="G20" s="116">
        <v>0</v>
      </c>
      <c r="H20" s="190">
        <f t="shared" si="2"/>
        <v>0</v>
      </c>
      <c r="I20" s="116">
        <f>+I22</f>
        <v>0</v>
      </c>
      <c r="J20" s="116">
        <f>+J22</f>
        <v>0</v>
      </c>
      <c r="K20" s="190">
        <f t="shared" si="3"/>
        <v>0</v>
      </c>
      <c r="L20" s="113" t="s">
        <v>643</v>
      </c>
    </row>
    <row r="21" spans="3:14" x14ac:dyDescent="0.25">
      <c r="C21" s="245"/>
      <c r="D21" s="242" t="s">
        <v>282</v>
      </c>
      <c r="E21" s="242"/>
      <c r="F21" s="116"/>
      <c r="G21" s="116"/>
      <c r="H21" s="116"/>
      <c r="I21" s="116"/>
      <c r="J21" s="116"/>
      <c r="K21" s="116"/>
    </row>
    <row r="22" spans="3:14" x14ac:dyDescent="0.25">
      <c r="C22" s="35"/>
      <c r="D22" s="36"/>
      <c r="E22" s="36" t="s">
        <v>283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f>+I22-F22</f>
        <v>0</v>
      </c>
    </row>
    <row r="23" spans="3:14" x14ac:dyDescent="0.25">
      <c r="C23" s="35"/>
      <c r="D23" s="36"/>
      <c r="E23" s="36" t="s">
        <v>284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</row>
    <row r="24" spans="3:14" x14ac:dyDescent="0.25">
      <c r="C24" s="35"/>
      <c r="D24" s="36"/>
      <c r="E24" s="36" t="s">
        <v>285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M24" s="122" t="s">
        <v>643</v>
      </c>
      <c r="N24" s="113" t="s">
        <v>643</v>
      </c>
    </row>
    <row r="25" spans="3:14" x14ac:dyDescent="0.25">
      <c r="C25" s="35"/>
      <c r="D25" s="36"/>
      <c r="E25" s="36" t="s">
        <v>286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</row>
    <row r="26" spans="3:14" x14ac:dyDescent="0.25">
      <c r="C26" s="35"/>
      <c r="D26" s="36"/>
      <c r="E26" s="36" t="s">
        <v>287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</row>
    <row r="27" spans="3:14" x14ac:dyDescent="0.25">
      <c r="C27" s="245"/>
      <c r="D27" s="242"/>
      <c r="E27" s="36" t="s">
        <v>288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</row>
    <row r="28" spans="3:14" x14ac:dyDescent="0.25">
      <c r="C28" s="245"/>
      <c r="D28" s="242"/>
      <c r="E28" s="36" t="s">
        <v>289</v>
      </c>
      <c r="F28" s="116"/>
      <c r="G28" s="116"/>
      <c r="H28" s="116"/>
      <c r="I28" s="116"/>
      <c r="J28" s="116"/>
      <c r="K28" s="116"/>
    </row>
    <row r="29" spans="3:14" x14ac:dyDescent="0.25">
      <c r="C29" s="245"/>
      <c r="D29" s="242"/>
      <c r="E29" s="36" t="s">
        <v>290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4" x14ac:dyDescent="0.25">
      <c r="C30" s="245"/>
      <c r="D30" s="242"/>
      <c r="E30" s="36" t="s">
        <v>291</v>
      </c>
      <c r="F30" s="116"/>
      <c r="G30" s="116"/>
      <c r="H30" s="116"/>
      <c r="I30" s="116"/>
      <c r="J30" s="116"/>
      <c r="K30" s="116"/>
    </row>
    <row r="31" spans="3:14" x14ac:dyDescent="0.25">
      <c r="C31" s="35"/>
      <c r="D31" s="36"/>
      <c r="E31" s="36" t="s">
        <v>292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3:14" x14ac:dyDescent="0.25">
      <c r="C32" s="35"/>
      <c r="D32" s="36"/>
      <c r="E32" s="36" t="s">
        <v>293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</row>
    <row r="33" spans="3:11" x14ac:dyDescent="0.25">
      <c r="C33" s="35"/>
      <c r="D33" s="36"/>
      <c r="E33" s="36" t="s">
        <v>294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f>+I33-F33</f>
        <v>0</v>
      </c>
    </row>
    <row r="34" spans="3:11" x14ac:dyDescent="0.25">
      <c r="C34" s="245"/>
      <c r="D34" s="242"/>
      <c r="E34" s="36" t="s">
        <v>295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45"/>
      <c r="D35" s="242"/>
      <c r="E35" s="36" t="s">
        <v>296</v>
      </c>
      <c r="F35" s="116"/>
      <c r="G35" s="116"/>
      <c r="H35" s="116"/>
      <c r="I35" s="116"/>
      <c r="J35" s="116"/>
      <c r="K35" s="116"/>
    </row>
    <row r="36" spans="3:11" x14ac:dyDescent="0.25">
      <c r="C36" s="245"/>
      <c r="D36" s="242" t="s">
        <v>297</v>
      </c>
      <c r="E36" s="242"/>
      <c r="F36" s="116">
        <f>SUM(F39:F43)</f>
        <v>0</v>
      </c>
      <c r="G36" s="116">
        <f t="shared" ref="G36:K36" si="4">SUM(G39:G43)</f>
        <v>0</v>
      </c>
      <c r="H36" s="116">
        <f t="shared" si="4"/>
        <v>0</v>
      </c>
      <c r="I36" s="116">
        <f t="shared" si="4"/>
        <v>0</v>
      </c>
      <c r="J36" s="116">
        <f t="shared" si="4"/>
        <v>0</v>
      </c>
      <c r="K36" s="116">
        <f t="shared" si="4"/>
        <v>0</v>
      </c>
    </row>
    <row r="37" spans="3:11" x14ac:dyDescent="0.25">
      <c r="C37" s="245"/>
      <c r="D37" s="242" t="s">
        <v>298</v>
      </c>
      <c r="E37" s="242"/>
      <c r="F37" s="116"/>
      <c r="G37" s="116"/>
      <c r="H37" s="116"/>
      <c r="I37" s="116"/>
      <c r="J37" s="116"/>
      <c r="K37" s="116"/>
    </row>
    <row r="38" spans="3:11" x14ac:dyDescent="0.25">
      <c r="C38" s="35"/>
      <c r="D38" s="36"/>
      <c r="E38" s="36" t="s">
        <v>299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</row>
    <row r="39" spans="3:11" x14ac:dyDescent="0.25">
      <c r="C39" s="35"/>
      <c r="D39" s="36"/>
      <c r="E39" s="36" t="s">
        <v>300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</row>
    <row r="40" spans="3:11" x14ac:dyDescent="0.25">
      <c r="C40" s="35"/>
      <c r="D40" s="36"/>
      <c r="E40" s="36" t="s">
        <v>301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</row>
    <row r="41" spans="3:11" x14ac:dyDescent="0.25">
      <c r="C41" s="245"/>
      <c r="D41" s="242"/>
      <c r="E41" s="36" t="s">
        <v>302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</row>
    <row r="42" spans="3:11" x14ac:dyDescent="0.25">
      <c r="C42" s="245"/>
      <c r="D42" s="242"/>
      <c r="E42" s="36" t="s">
        <v>303</v>
      </c>
      <c r="F42" s="116"/>
      <c r="G42" s="116"/>
      <c r="H42" s="116"/>
      <c r="I42" s="116"/>
      <c r="J42" s="116"/>
      <c r="K42" s="116"/>
    </row>
    <row r="43" spans="3:11" x14ac:dyDescent="0.25">
      <c r="C43" s="35"/>
      <c r="D43" s="36"/>
      <c r="E43" s="36" t="s">
        <v>304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</row>
    <row r="44" spans="3:11" x14ac:dyDescent="0.25">
      <c r="C44" s="35"/>
      <c r="D44" s="242" t="s">
        <v>700</v>
      </c>
      <c r="E44" s="242"/>
      <c r="F44" s="116">
        <v>482152720</v>
      </c>
      <c r="G44" s="116">
        <v>40688228.939999998</v>
      </c>
      <c r="H44" s="116">
        <f>F44+G44</f>
        <v>522840948.94</v>
      </c>
      <c r="I44" s="116">
        <v>280634867.94</v>
      </c>
      <c r="J44" s="116">
        <v>280634867.94</v>
      </c>
      <c r="K44" s="116">
        <f>I44-F44</f>
        <v>-201517852.06</v>
      </c>
    </row>
    <row r="45" spans="3:11" x14ac:dyDescent="0.25">
      <c r="C45" s="35"/>
      <c r="D45" s="242" t="s">
        <v>305</v>
      </c>
      <c r="E45" s="242"/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</row>
    <row r="46" spans="3:11" x14ac:dyDescent="0.25">
      <c r="C46" s="35"/>
      <c r="D46" s="36"/>
      <c r="E46" s="36" t="s">
        <v>306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</row>
    <row r="47" spans="3:11" x14ac:dyDescent="0.25">
      <c r="C47" s="35"/>
      <c r="D47" s="242" t="s">
        <v>307</v>
      </c>
      <c r="E47" s="242"/>
      <c r="F47" s="116">
        <f>+F48+F49</f>
        <v>0</v>
      </c>
      <c r="G47" s="116">
        <v>0</v>
      </c>
      <c r="H47" s="116">
        <f t="shared" ref="H47:K47" si="5">+H48+H49</f>
        <v>0</v>
      </c>
      <c r="I47" s="116">
        <f t="shared" si="5"/>
        <v>0</v>
      </c>
      <c r="J47" s="116">
        <f t="shared" si="5"/>
        <v>0</v>
      </c>
      <c r="K47" s="116">
        <f t="shared" si="5"/>
        <v>0</v>
      </c>
    </row>
    <row r="48" spans="3:11" x14ac:dyDescent="0.25">
      <c r="C48" s="35"/>
      <c r="D48" s="36"/>
      <c r="E48" s="36" t="s">
        <v>308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</row>
    <row r="49" spans="3:13" x14ac:dyDescent="0.25">
      <c r="C49" s="35"/>
      <c r="D49" s="36"/>
      <c r="E49" s="36" t="s">
        <v>309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</row>
    <row r="50" spans="3:13" x14ac:dyDescent="0.25">
      <c r="C50" s="35"/>
      <c r="D50" s="36"/>
      <c r="E50" s="36"/>
      <c r="F50" s="116"/>
      <c r="G50" s="116"/>
      <c r="H50" s="116"/>
      <c r="I50" s="116"/>
      <c r="J50" s="116"/>
      <c r="K50" s="116"/>
    </row>
    <row r="51" spans="3:13" x14ac:dyDescent="0.25">
      <c r="C51" s="244" t="s">
        <v>310</v>
      </c>
      <c r="D51" s="240"/>
      <c r="E51" s="240"/>
      <c r="F51" s="116">
        <f>F13+F14+F15+F16+F17+F18+F19+F20+F36+F44+F45+F47</f>
        <v>493282520</v>
      </c>
      <c r="G51" s="116">
        <f t="shared" ref="G51:K51" si="6">G13+G14+G15+G16+G17+G18+G19+G20+G36+G44+G45+G47</f>
        <v>40734222.809999995</v>
      </c>
      <c r="H51" s="116">
        <f t="shared" si="6"/>
        <v>534016742.81</v>
      </c>
      <c r="I51" s="116">
        <f t="shared" si="6"/>
        <v>291268058.42000002</v>
      </c>
      <c r="J51" s="116">
        <f t="shared" si="6"/>
        <v>291268058.42000002</v>
      </c>
      <c r="K51" s="116">
        <f t="shared" si="6"/>
        <v>-202014461.58000001</v>
      </c>
      <c r="L51" s="113"/>
      <c r="M51" s="113"/>
    </row>
    <row r="52" spans="3:13" x14ac:dyDescent="0.25">
      <c r="C52" s="244" t="s">
        <v>311</v>
      </c>
      <c r="D52" s="240"/>
      <c r="E52" s="240"/>
      <c r="F52" s="116"/>
      <c r="G52" s="116"/>
      <c r="H52" s="116"/>
      <c r="I52" s="116"/>
      <c r="J52" s="116"/>
      <c r="K52" s="116"/>
    </row>
    <row r="53" spans="3:13" x14ac:dyDescent="0.25">
      <c r="C53" s="243" t="s">
        <v>312</v>
      </c>
      <c r="D53" s="240"/>
      <c r="E53" s="240"/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</row>
    <row r="54" spans="3:13" x14ac:dyDescent="0.25">
      <c r="C54" s="243" t="s">
        <v>313</v>
      </c>
      <c r="D54" s="240"/>
      <c r="E54" s="240"/>
      <c r="F54" s="116"/>
      <c r="G54" s="116"/>
      <c r="H54" s="116"/>
      <c r="I54" s="116"/>
      <c r="J54" s="116"/>
      <c r="K54" s="116"/>
    </row>
    <row r="55" spans="3:13" x14ac:dyDescent="0.25">
      <c r="C55" s="130"/>
      <c r="D55" s="36"/>
      <c r="E55" s="36"/>
      <c r="F55" s="116"/>
      <c r="G55" s="116"/>
      <c r="H55" s="116"/>
      <c r="I55" s="116"/>
      <c r="J55" s="116"/>
      <c r="K55" s="116"/>
    </row>
    <row r="56" spans="3:13" x14ac:dyDescent="0.25">
      <c r="C56" s="243" t="s">
        <v>314</v>
      </c>
      <c r="D56" s="240"/>
      <c r="E56" s="240"/>
      <c r="F56" s="116"/>
      <c r="G56" s="116"/>
      <c r="H56" s="116"/>
      <c r="I56" s="116"/>
      <c r="J56" s="116"/>
      <c r="K56" s="116"/>
    </row>
    <row r="57" spans="3:13" x14ac:dyDescent="0.25">
      <c r="C57" s="130"/>
      <c r="D57" s="242" t="s">
        <v>315</v>
      </c>
      <c r="E57" s="242"/>
      <c r="F57" s="116">
        <f>SUM(F58:F72)</f>
        <v>0</v>
      </c>
      <c r="G57" s="116">
        <f t="shared" ref="G57:K57" si="7">SUM(G58:G72)</f>
        <v>0</v>
      </c>
      <c r="H57" s="116">
        <f t="shared" si="7"/>
        <v>0</v>
      </c>
      <c r="I57" s="116">
        <f t="shared" si="7"/>
        <v>0</v>
      </c>
      <c r="J57" s="116">
        <f t="shared" si="7"/>
        <v>0</v>
      </c>
      <c r="K57" s="116">
        <f t="shared" si="7"/>
        <v>0</v>
      </c>
    </row>
    <row r="58" spans="3:13" x14ac:dyDescent="0.25">
      <c r="C58" s="239"/>
      <c r="D58" s="242"/>
      <c r="E58" s="36" t="s">
        <v>316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</row>
    <row r="59" spans="3:13" x14ac:dyDescent="0.25">
      <c r="C59" s="239"/>
      <c r="D59" s="242"/>
      <c r="E59" s="36" t="s">
        <v>317</v>
      </c>
      <c r="F59" s="116"/>
      <c r="G59" s="116"/>
      <c r="H59" s="116"/>
      <c r="I59" s="116"/>
      <c r="J59" s="116"/>
      <c r="K59" s="116"/>
    </row>
    <row r="60" spans="3:13" x14ac:dyDescent="0.25">
      <c r="C60" s="239"/>
      <c r="D60" s="242"/>
      <c r="E60" s="36" t="s">
        <v>318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</row>
    <row r="61" spans="3:13" x14ac:dyDescent="0.25">
      <c r="C61" s="239"/>
      <c r="D61" s="242"/>
      <c r="E61" s="36" t="s">
        <v>319</v>
      </c>
      <c r="F61" s="116"/>
      <c r="G61" s="116"/>
      <c r="H61" s="116"/>
      <c r="I61" s="116"/>
      <c r="J61" s="116"/>
      <c r="K61" s="116"/>
    </row>
    <row r="62" spans="3:13" x14ac:dyDescent="0.25">
      <c r="C62" s="239"/>
      <c r="D62" s="242"/>
      <c r="E62" s="36" t="s">
        <v>320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</row>
    <row r="63" spans="3:13" x14ac:dyDescent="0.25">
      <c r="C63" s="239"/>
      <c r="D63" s="242"/>
      <c r="E63" s="36" t="s">
        <v>321</v>
      </c>
      <c r="F63" s="116"/>
      <c r="G63" s="116"/>
      <c r="H63" s="116"/>
      <c r="I63" s="116"/>
      <c r="J63" s="116"/>
      <c r="K63" s="116"/>
    </row>
    <row r="64" spans="3:13" x14ac:dyDescent="0.25">
      <c r="C64" s="239"/>
      <c r="D64" s="242"/>
      <c r="E64" s="36" t="s">
        <v>322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</row>
    <row r="65" spans="3:11" x14ac:dyDescent="0.25">
      <c r="C65" s="239"/>
      <c r="D65" s="242"/>
      <c r="E65" s="36" t="s">
        <v>323</v>
      </c>
      <c r="F65" s="116"/>
      <c r="G65" s="116"/>
      <c r="H65" s="116"/>
      <c r="I65" s="116"/>
      <c r="J65" s="116"/>
      <c r="K65" s="116"/>
    </row>
    <row r="66" spans="3:11" x14ac:dyDescent="0.25">
      <c r="C66" s="239"/>
      <c r="D66" s="242"/>
      <c r="E66" s="36" t="s">
        <v>324</v>
      </c>
      <c r="F66" s="116"/>
      <c r="G66" s="116"/>
      <c r="H66" s="116"/>
      <c r="I66" s="116"/>
      <c r="J66" s="116"/>
      <c r="K66" s="116"/>
    </row>
    <row r="67" spans="3:11" x14ac:dyDescent="0.25">
      <c r="C67" s="130"/>
      <c r="D67" s="36"/>
      <c r="E67" s="36" t="s">
        <v>325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</row>
    <row r="68" spans="3:11" x14ac:dyDescent="0.25">
      <c r="C68" s="239"/>
      <c r="D68" s="242"/>
      <c r="E68" s="36" t="s">
        <v>326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</row>
    <row r="69" spans="3:11" x14ac:dyDescent="0.25">
      <c r="C69" s="239"/>
      <c r="D69" s="242"/>
      <c r="E69" s="36" t="s">
        <v>327</v>
      </c>
      <c r="F69" s="116"/>
      <c r="G69" s="116"/>
      <c r="H69" s="116"/>
      <c r="I69" s="116"/>
      <c r="J69" s="116"/>
      <c r="K69" s="116"/>
    </row>
    <row r="70" spans="3:11" x14ac:dyDescent="0.25">
      <c r="C70" s="239"/>
      <c r="D70" s="242"/>
      <c r="E70" s="36" t="s">
        <v>328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</row>
    <row r="71" spans="3:11" x14ac:dyDescent="0.25">
      <c r="C71" s="239"/>
      <c r="D71" s="242"/>
      <c r="E71" s="36" t="s">
        <v>329</v>
      </c>
      <c r="F71" s="116"/>
      <c r="G71" s="116"/>
      <c r="H71" s="116"/>
      <c r="I71" s="116"/>
      <c r="J71" s="116"/>
      <c r="K71" s="116"/>
    </row>
    <row r="72" spans="3:11" x14ac:dyDescent="0.25">
      <c r="C72" s="239"/>
      <c r="D72" s="242"/>
      <c r="E72" s="36" t="s">
        <v>330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</row>
    <row r="73" spans="3:11" x14ac:dyDescent="0.25">
      <c r="C73" s="239"/>
      <c r="D73" s="242"/>
      <c r="E73" s="36" t="s">
        <v>331</v>
      </c>
      <c r="F73" s="116"/>
      <c r="G73" s="116"/>
      <c r="H73" s="116"/>
      <c r="I73" s="116"/>
      <c r="J73" s="116"/>
      <c r="K73" s="116"/>
    </row>
    <row r="74" spans="3:11" x14ac:dyDescent="0.25">
      <c r="C74" s="130"/>
      <c r="D74" s="242" t="s">
        <v>332</v>
      </c>
      <c r="E74" s="242"/>
      <c r="F74" s="116">
        <f>SUM(F75:F78)</f>
        <v>0</v>
      </c>
      <c r="G74" s="116">
        <f t="shared" ref="G74:J74" si="8">SUM(G75:G78)</f>
        <v>0</v>
      </c>
      <c r="H74" s="116">
        <f t="shared" si="8"/>
        <v>0</v>
      </c>
      <c r="I74" s="116">
        <f t="shared" si="8"/>
        <v>0</v>
      </c>
      <c r="J74" s="116">
        <f t="shared" si="8"/>
        <v>0</v>
      </c>
      <c r="K74" s="116">
        <f>+G74</f>
        <v>0</v>
      </c>
    </row>
    <row r="75" spans="3:11" x14ac:dyDescent="0.25">
      <c r="C75" s="130"/>
      <c r="D75" s="36"/>
      <c r="E75" s="36" t="s">
        <v>333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</row>
    <row r="76" spans="3:11" x14ac:dyDescent="0.25">
      <c r="C76" s="130"/>
      <c r="D76" s="36"/>
      <c r="E76" s="36" t="s">
        <v>334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</row>
    <row r="77" spans="3:11" x14ac:dyDescent="0.25">
      <c r="C77" s="130"/>
      <c r="D77" s="36"/>
      <c r="E77" s="36" t="s">
        <v>335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</row>
    <row r="78" spans="3:11" x14ac:dyDescent="0.25">
      <c r="C78" s="130"/>
      <c r="D78" s="36"/>
      <c r="E78" s="36" t="s">
        <v>336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f>+G78</f>
        <v>0</v>
      </c>
    </row>
    <row r="79" spans="3:11" x14ac:dyDescent="0.25">
      <c r="C79" s="130"/>
      <c r="D79" s="242" t="s">
        <v>337</v>
      </c>
      <c r="E79" s="242"/>
      <c r="F79" s="116">
        <f>SUM(F80:F82)</f>
        <v>0</v>
      </c>
      <c r="G79" s="116">
        <f t="shared" ref="G79:K79" si="9">SUM(G80:G82)</f>
        <v>0</v>
      </c>
      <c r="H79" s="116">
        <f t="shared" si="9"/>
        <v>0</v>
      </c>
      <c r="I79" s="116">
        <f t="shared" si="9"/>
        <v>0</v>
      </c>
      <c r="J79" s="116">
        <f t="shared" si="9"/>
        <v>0</v>
      </c>
      <c r="K79" s="116">
        <f t="shared" si="9"/>
        <v>0</v>
      </c>
    </row>
    <row r="80" spans="3:11" x14ac:dyDescent="0.25">
      <c r="C80" s="239"/>
      <c r="D80" s="242"/>
      <c r="E80" s="36" t="s">
        <v>338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</row>
    <row r="81" spans="3:11" x14ac:dyDescent="0.25">
      <c r="C81" s="239"/>
      <c r="D81" s="242"/>
      <c r="E81" s="36" t="s">
        <v>339</v>
      </c>
      <c r="F81" s="116"/>
      <c r="G81" s="116"/>
      <c r="H81" s="116"/>
      <c r="I81" s="116"/>
      <c r="J81" s="116"/>
      <c r="K81" s="116"/>
    </row>
    <row r="82" spans="3:11" x14ac:dyDescent="0.25">
      <c r="C82" s="130"/>
      <c r="D82" s="36"/>
      <c r="E82" s="36" t="s">
        <v>340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</row>
    <row r="83" spans="3:11" x14ac:dyDescent="0.25">
      <c r="C83" s="239"/>
      <c r="D83" s="242" t="s">
        <v>341</v>
      </c>
      <c r="E83" s="242"/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f>J83</f>
        <v>0</v>
      </c>
    </row>
    <row r="84" spans="3:11" x14ac:dyDescent="0.25">
      <c r="C84" s="239"/>
      <c r="D84" s="242" t="s">
        <v>342</v>
      </c>
      <c r="E84" s="242"/>
      <c r="F84" s="116"/>
      <c r="G84" s="116"/>
      <c r="H84" s="116"/>
      <c r="I84" s="116"/>
      <c r="J84" s="116"/>
      <c r="K84" s="116"/>
    </row>
    <row r="85" spans="3:11" x14ac:dyDescent="0.25">
      <c r="C85" s="130"/>
      <c r="D85" s="242" t="s">
        <v>343</v>
      </c>
      <c r="E85" s="242"/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</row>
    <row r="86" spans="3:11" x14ac:dyDescent="0.25">
      <c r="C86" s="130"/>
      <c r="D86" s="242"/>
      <c r="E86" s="242"/>
      <c r="F86" s="116"/>
      <c r="G86" s="116"/>
      <c r="H86" s="116"/>
      <c r="I86" s="116"/>
      <c r="J86" s="116"/>
      <c r="K86" s="116"/>
    </row>
    <row r="87" spans="3:11" x14ac:dyDescent="0.25">
      <c r="C87" s="243" t="s">
        <v>344</v>
      </c>
      <c r="D87" s="240"/>
      <c r="E87" s="240"/>
      <c r="F87" s="116">
        <f>+F85+F83+F79+F74+F57</f>
        <v>0</v>
      </c>
      <c r="G87" s="116">
        <f t="shared" ref="G87:K87" si="10">+G85+G83+G79+G74+G57</f>
        <v>0</v>
      </c>
      <c r="H87" s="116">
        <f t="shared" si="10"/>
        <v>0</v>
      </c>
      <c r="I87" s="116">
        <f t="shared" si="10"/>
        <v>0</v>
      </c>
      <c r="J87" s="116">
        <f t="shared" si="10"/>
        <v>0</v>
      </c>
      <c r="K87" s="116">
        <f t="shared" si="10"/>
        <v>0</v>
      </c>
    </row>
    <row r="88" spans="3:11" x14ac:dyDescent="0.25">
      <c r="C88" s="243" t="s">
        <v>345</v>
      </c>
      <c r="D88" s="240"/>
      <c r="E88" s="240"/>
      <c r="F88" s="116"/>
      <c r="G88" s="116"/>
      <c r="H88" s="116"/>
      <c r="I88" s="116"/>
      <c r="J88" s="116"/>
      <c r="K88" s="116"/>
    </row>
    <row r="89" spans="3:11" x14ac:dyDescent="0.25">
      <c r="C89" s="130"/>
      <c r="D89" s="242"/>
      <c r="E89" s="242"/>
      <c r="F89" s="116"/>
      <c r="G89" s="116"/>
      <c r="H89" s="116"/>
      <c r="I89" s="116"/>
      <c r="J89" s="116"/>
      <c r="K89" s="116"/>
    </row>
    <row r="90" spans="3:11" x14ac:dyDescent="0.25">
      <c r="C90" s="243" t="s">
        <v>346</v>
      </c>
      <c r="D90" s="240"/>
      <c r="E90" s="240"/>
      <c r="F90" s="116">
        <f>+F91</f>
        <v>0</v>
      </c>
      <c r="G90" s="116">
        <f t="shared" ref="G90:K90" si="11">+G91</f>
        <v>0</v>
      </c>
      <c r="H90" s="116">
        <f t="shared" si="11"/>
        <v>0</v>
      </c>
      <c r="I90" s="116">
        <f t="shared" si="11"/>
        <v>0</v>
      </c>
      <c r="J90" s="116">
        <f t="shared" si="11"/>
        <v>0</v>
      </c>
      <c r="K90" s="116">
        <f t="shared" si="11"/>
        <v>0</v>
      </c>
    </row>
    <row r="91" spans="3:11" x14ac:dyDescent="0.25">
      <c r="C91" s="130"/>
      <c r="D91" s="242" t="s">
        <v>347</v>
      </c>
      <c r="E91" s="242"/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</row>
    <row r="92" spans="3:11" x14ac:dyDescent="0.25">
      <c r="C92" s="130"/>
      <c r="D92" s="242"/>
      <c r="E92" s="242"/>
      <c r="F92" s="116"/>
      <c r="G92" s="116"/>
      <c r="H92" s="116"/>
      <c r="I92" s="116"/>
      <c r="J92" s="116"/>
      <c r="K92" s="116"/>
    </row>
    <row r="93" spans="3:11" x14ac:dyDescent="0.25">
      <c r="C93" s="243" t="s">
        <v>348</v>
      </c>
      <c r="D93" s="240"/>
      <c r="E93" s="240"/>
      <c r="F93" s="116">
        <f>+F51</f>
        <v>493282520</v>
      </c>
      <c r="G93" s="116">
        <f>+G51+G87</f>
        <v>40734222.809999995</v>
      </c>
      <c r="H93" s="116">
        <f t="shared" ref="H93:K93" si="12">+H51+H87</f>
        <v>534016742.81</v>
      </c>
      <c r="I93" s="116">
        <f t="shared" si="12"/>
        <v>291268058.42000002</v>
      </c>
      <c r="J93" s="116">
        <f t="shared" si="12"/>
        <v>291268058.42000002</v>
      </c>
      <c r="K93" s="116">
        <f t="shared" si="12"/>
        <v>-202014461.58000001</v>
      </c>
    </row>
    <row r="94" spans="3:11" x14ac:dyDescent="0.25">
      <c r="C94" s="130"/>
      <c r="D94" s="242"/>
      <c r="E94" s="242"/>
      <c r="F94" s="116"/>
      <c r="G94" s="116"/>
      <c r="H94" s="116"/>
      <c r="I94" s="116"/>
      <c r="J94" s="116"/>
      <c r="K94" s="116"/>
    </row>
    <row r="95" spans="3:11" x14ac:dyDescent="0.25">
      <c r="C95" s="130"/>
      <c r="D95" s="240" t="s">
        <v>349</v>
      </c>
      <c r="E95" s="240"/>
      <c r="F95" s="116"/>
      <c r="G95" s="116"/>
      <c r="H95" s="116"/>
      <c r="I95" s="116"/>
      <c r="J95" s="116"/>
      <c r="K95" s="116"/>
    </row>
    <row r="96" spans="3:11" x14ac:dyDescent="0.25">
      <c r="C96" s="239"/>
      <c r="D96" s="242" t="s">
        <v>350</v>
      </c>
      <c r="E96" s="242"/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</row>
    <row r="97" spans="3:11" x14ac:dyDescent="0.25">
      <c r="C97" s="239"/>
      <c r="D97" s="242" t="s">
        <v>351</v>
      </c>
      <c r="E97" s="242"/>
      <c r="F97" s="116"/>
      <c r="G97" s="116"/>
      <c r="H97" s="116"/>
      <c r="I97" s="116"/>
      <c r="J97" s="116"/>
      <c r="K97" s="116"/>
    </row>
    <row r="98" spans="3:11" x14ac:dyDescent="0.25">
      <c r="C98" s="239"/>
      <c r="D98" s="242" t="s">
        <v>352</v>
      </c>
      <c r="E98" s="242"/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</row>
    <row r="99" spans="3:11" x14ac:dyDescent="0.25">
      <c r="C99" s="239"/>
      <c r="D99" s="242" t="s">
        <v>353</v>
      </c>
      <c r="E99" s="242"/>
      <c r="F99" s="116"/>
      <c r="G99" s="116"/>
      <c r="H99" s="116"/>
      <c r="I99" s="116"/>
      <c r="J99" s="116"/>
      <c r="K99" s="116"/>
    </row>
    <row r="100" spans="3:11" x14ac:dyDescent="0.25">
      <c r="C100" s="239"/>
      <c r="D100" s="242" t="s">
        <v>248</v>
      </c>
      <c r="E100" s="242"/>
      <c r="F100" s="116"/>
      <c r="G100" s="116"/>
      <c r="H100" s="116"/>
      <c r="I100" s="116"/>
      <c r="J100" s="116"/>
      <c r="K100" s="116"/>
    </row>
    <row r="101" spans="3:11" x14ac:dyDescent="0.25">
      <c r="C101" s="239"/>
      <c r="D101" s="240" t="s">
        <v>354</v>
      </c>
      <c r="E101" s="240"/>
      <c r="F101" s="116">
        <f>+F96+F98</f>
        <v>0</v>
      </c>
      <c r="G101" s="116">
        <f t="shared" ref="G101:K101" si="13">+G96+G98</f>
        <v>0</v>
      </c>
      <c r="H101" s="116">
        <f t="shared" si="13"/>
        <v>0</v>
      </c>
      <c r="I101" s="116">
        <f t="shared" si="13"/>
        <v>0</v>
      </c>
      <c r="J101" s="116">
        <f t="shared" si="13"/>
        <v>0</v>
      </c>
      <c r="K101" s="116">
        <f t="shared" si="13"/>
        <v>0</v>
      </c>
    </row>
    <row r="102" spans="3:11" x14ac:dyDescent="0.25">
      <c r="C102" s="239"/>
      <c r="D102" s="240" t="s">
        <v>355</v>
      </c>
      <c r="E102" s="240"/>
      <c r="F102" s="39"/>
      <c r="G102" s="39"/>
      <c r="H102" s="39"/>
      <c r="I102" s="39"/>
      <c r="J102" s="39"/>
      <c r="K102" s="40"/>
    </row>
    <row r="103" spans="3:11" ht="5.25" customHeight="1" x14ac:dyDescent="0.25">
      <c r="C103" s="11"/>
      <c r="D103" s="241"/>
      <c r="E103" s="241"/>
      <c r="F103" s="38"/>
      <c r="G103" s="34"/>
      <c r="H103" s="33"/>
      <c r="I103" s="34"/>
      <c r="J103" s="33"/>
      <c r="K103" s="34"/>
    </row>
  </sheetData>
  <mergeCells count="88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C36:C37"/>
    <mergeCell ref="D36:E36"/>
    <mergeCell ref="D37:E37"/>
    <mergeCell ref="D45:E45"/>
    <mergeCell ref="D47:E47"/>
    <mergeCell ref="D44:E44"/>
    <mergeCell ref="C41:C42"/>
    <mergeCell ref="D41:D42"/>
    <mergeCell ref="C54:E54"/>
    <mergeCell ref="C56:E56"/>
    <mergeCell ref="D57:E57"/>
    <mergeCell ref="C53:E53"/>
    <mergeCell ref="C51:E51"/>
    <mergeCell ref="C52:E52"/>
    <mergeCell ref="C58:C59"/>
    <mergeCell ref="D58:D59"/>
    <mergeCell ref="C60:C61"/>
    <mergeCell ref="D60:D61"/>
    <mergeCell ref="C62:C63"/>
    <mergeCell ref="D62:D63"/>
    <mergeCell ref="C64:C66"/>
    <mergeCell ref="D64:D66"/>
    <mergeCell ref="C68:C69"/>
    <mergeCell ref="D68:D69"/>
    <mergeCell ref="C70:C71"/>
    <mergeCell ref="D70:D71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D86:E86"/>
    <mergeCell ref="C87:E87"/>
    <mergeCell ref="C88:E88"/>
    <mergeCell ref="D89:E89"/>
    <mergeCell ref="C90:E90"/>
    <mergeCell ref="D91:E91"/>
    <mergeCell ref="D92:E92"/>
    <mergeCell ref="C93:E93"/>
    <mergeCell ref="D94:E94"/>
    <mergeCell ref="D95:E95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R106"/>
  <sheetViews>
    <sheetView zoomScaleNormal="100" workbookViewId="0">
      <selection activeCell="L59" sqref="L59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643</v>
      </c>
      <c r="F1" s="113" t="s">
        <v>643</v>
      </c>
    </row>
    <row r="3" spans="3:18" x14ac:dyDescent="0.25">
      <c r="C3" s="208" t="s">
        <v>640</v>
      </c>
      <c r="D3" s="208"/>
      <c r="E3" s="208"/>
      <c r="F3" s="208"/>
      <c r="G3" s="208"/>
      <c r="H3" s="208"/>
      <c r="I3" s="208"/>
      <c r="J3" s="208"/>
    </row>
    <row r="4" spans="3:18" x14ac:dyDescent="0.25">
      <c r="C4" s="208" t="s">
        <v>356</v>
      </c>
      <c r="D4" s="208"/>
      <c r="E4" s="208"/>
      <c r="F4" s="208"/>
      <c r="G4" s="208"/>
      <c r="H4" s="208"/>
      <c r="I4" s="208"/>
      <c r="J4" s="208"/>
    </row>
    <row r="5" spans="3:18" x14ac:dyDescent="0.25">
      <c r="C5" s="208" t="s">
        <v>357</v>
      </c>
      <c r="D5" s="208"/>
      <c r="E5" s="208"/>
      <c r="F5" s="208"/>
      <c r="G5" s="208"/>
      <c r="H5" s="208"/>
      <c r="I5" s="208"/>
      <c r="J5" s="208"/>
    </row>
    <row r="6" spans="3:18" x14ac:dyDescent="0.25">
      <c r="C6" s="215" t="s">
        <v>731</v>
      </c>
      <c r="D6" s="208"/>
      <c r="E6" s="208"/>
      <c r="F6" s="208"/>
      <c r="G6" s="208"/>
      <c r="H6" s="208"/>
      <c r="I6" s="208"/>
      <c r="J6" s="208"/>
    </row>
    <row r="7" spans="3:18" x14ac:dyDescent="0.25">
      <c r="C7" s="217" t="s">
        <v>1</v>
      </c>
      <c r="D7" s="217"/>
      <c r="E7" s="217"/>
      <c r="F7" s="217"/>
      <c r="G7" s="217"/>
      <c r="H7" s="217"/>
      <c r="I7" s="217"/>
      <c r="J7" s="217"/>
    </row>
    <row r="8" spans="3:18" x14ac:dyDescent="0.25">
      <c r="C8" s="208" t="s">
        <v>2</v>
      </c>
      <c r="D8" s="208"/>
      <c r="E8" s="208" t="s">
        <v>358</v>
      </c>
      <c r="F8" s="208"/>
      <c r="G8" s="208"/>
      <c r="H8" s="208"/>
      <c r="I8" s="208"/>
      <c r="J8" s="161" t="s">
        <v>359</v>
      </c>
    </row>
    <row r="9" spans="3:18" x14ac:dyDescent="0.25">
      <c r="C9" s="208"/>
      <c r="D9" s="208"/>
      <c r="E9" s="161" t="s">
        <v>240</v>
      </c>
      <c r="F9" s="161" t="s">
        <v>269</v>
      </c>
      <c r="G9" s="208" t="s">
        <v>271</v>
      </c>
      <c r="H9" s="208" t="s">
        <v>222</v>
      </c>
      <c r="I9" s="208" t="s">
        <v>224</v>
      </c>
      <c r="J9" s="161" t="s">
        <v>360</v>
      </c>
    </row>
    <row r="10" spans="3:18" x14ac:dyDescent="0.25">
      <c r="C10" s="217"/>
      <c r="D10" s="217"/>
      <c r="E10" s="165" t="s">
        <v>361</v>
      </c>
      <c r="F10" s="165" t="s">
        <v>270</v>
      </c>
      <c r="G10" s="217"/>
      <c r="H10" s="217"/>
      <c r="I10" s="217"/>
      <c r="J10" s="167"/>
    </row>
    <row r="11" spans="3:18" x14ac:dyDescent="0.25">
      <c r="C11" s="244" t="s">
        <v>362</v>
      </c>
      <c r="D11" s="240"/>
      <c r="E11" s="121">
        <f t="shared" ref="E11:J11" si="0">+E12+E20+E30+E40+E51+E62+E66+E76+E80</f>
        <v>576050508.76999998</v>
      </c>
      <c r="F11" s="121">
        <f t="shared" si="0"/>
        <v>40734222.810000002</v>
      </c>
      <c r="G11" s="121">
        <f t="shared" si="0"/>
        <v>616784731.58000004</v>
      </c>
      <c r="H11" s="121">
        <f t="shared" si="0"/>
        <v>209021683.08000004</v>
      </c>
      <c r="I11" s="121">
        <f t="shared" si="0"/>
        <v>204886657.77000001</v>
      </c>
      <c r="J11" s="121">
        <f t="shared" si="0"/>
        <v>407763048.5</v>
      </c>
      <c r="M11" s="113"/>
      <c r="O11" s="113"/>
      <c r="R11" s="113"/>
    </row>
    <row r="12" spans="3:18" x14ac:dyDescent="0.25">
      <c r="C12" s="245" t="s">
        <v>363</v>
      </c>
      <c r="D12" s="242"/>
      <c r="E12" s="121">
        <f>SUM(E13:E19)</f>
        <v>412738732</v>
      </c>
      <c r="F12" s="121">
        <f>SUM(F13:F19)</f>
        <v>30000000</v>
      </c>
      <c r="G12" s="121">
        <f>SUM(G13:G19)</f>
        <v>442738732</v>
      </c>
      <c r="H12" s="121">
        <f t="shared" ref="H12:J12" si="1">SUM(H13:H19)</f>
        <v>170564377.98000002</v>
      </c>
      <c r="I12" s="121">
        <f t="shared" si="1"/>
        <v>167090606.68000001</v>
      </c>
      <c r="J12" s="121">
        <f t="shared" si="1"/>
        <v>272174354.01999998</v>
      </c>
      <c r="L12" s="168"/>
    </row>
    <row r="13" spans="3:18" x14ac:dyDescent="0.25">
      <c r="C13" s="35"/>
      <c r="D13" s="36" t="s">
        <v>364</v>
      </c>
      <c r="E13" s="121">
        <v>138254460</v>
      </c>
      <c r="F13" s="121">
        <v>0</v>
      </c>
      <c r="G13" s="121">
        <f t="shared" ref="G13:G35" si="2">+E13+F13</f>
        <v>138254460</v>
      </c>
      <c r="H13" s="121">
        <v>67687239.799999997</v>
      </c>
      <c r="I13" s="121">
        <v>67687239.799999997</v>
      </c>
      <c r="J13" s="121">
        <f t="shared" ref="J13:J16" si="3">G13-H13</f>
        <v>70567220.200000003</v>
      </c>
    </row>
    <row r="14" spans="3:18" x14ac:dyDescent="0.25">
      <c r="C14" s="35"/>
      <c r="D14" s="36" t="s">
        <v>365</v>
      </c>
      <c r="E14" s="121">
        <v>0</v>
      </c>
      <c r="F14" s="121">
        <v>0</v>
      </c>
      <c r="G14" s="121">
        <f t="shared" si="2"/>
        <v>0</v>
      </c>
      <c r="H14" s="121">
        <v>0</v>
      </c>
      <c r="I14" s="121">
        <v>0</v>
      </c>
      <c r="J14" s="121">
        <f t="shared" si="3"/>
        <v>0</v>
      </c>
    </row>
    <row r="15" spans="3:18" x14ac:dyDescent="0.25">
      <c r="C15" s="35"/>
      <c r="D15" s="36" t="s">
        <v>366</v>
      </c>
      <c r="E15" s="121">
        <v>89260660</v>
      </c>
      <c r="F15" s="121">
        <v>0</v>
      </c>
      <c r="G15" s="121">
        <f t="shared" si="2"/>
        <v>89260660</v>
      </c>
      <c r="H15" s="121">
        <v>26314523</v>
      </c>
      <c r="I15" s="121">
        <v>26314523</v>
      </c>
      <c r="J15" s="121">
        <f t="shared" si="3"/>
        <v>62946137</v>
      </c>
    </row>
    <row r="16" spans="3:18" x14ac:dyDescent="0.25">
      <c r="C16" s="35"/>
      <c r="D16" s="36" t="s">
        <v>367</v>
      </c>
      <c r="E16" s="121">
        <v>2800000</v>
      </c>
      <c r="F16" s="121">
        <v>0</v>
      </c>
      <c r="G16" s="121">
        <f t="shared" si="2"/>
        <v>2800000</v>
      </c>
      <c r="H16" s="121">
        <v>0</v>
      </c>
      <c r="I16" s="121">
        <v>0</v>
      </c>
      <c r="J16" s="121">
        <f t="shared" si="3"/>
        <v>2800000</v>
      </c>
    </row>
    <row r="17" spans="3:13" x14ac:dyDescent="0.25">
      <c r="C17" s="35"/>
      <c r="D17" s="36" t="s">
        <v>368</v>
      </c>
      <c r="E17" s="121">
        <v>182423612</v>
      </c>
      <c r="F17" s="121">
        <v>30000000</v>
      </c>
      <c r="G17" s="121">
        <f t="shared" si="2"/>
        <v>212423612</v>
      </c>
      <c r="H17" s="121">
        <v>76562615.180000007</v>
      </c>
      <c r="I17" s="121">
        <v>73088843.879999995</v>
      </c>
      <c r="J17" s="121">
        <f>G17-H17</f>
        <v>135860996.81999999</v>
      </c>
      <c r="M17" s="113"/>
    </row>
    <row r="18" spans="3:13" x14ac:dyDescent="0.25">
      <c r="C18" s="35"/>
      <c r="D18" s="36" t="s">
        <v>369</v>
      </c>
      <c r="E18" s="121">
        <v>0</v>
      </c>
      <c r="F18" s="121">
        <v>0</v>
      </c>
      <c r="G18" s="121">
        <f t="shared" si="2"/>
        <v>0</v>
      </c>
      <c r="H18" s="121">
        <v>0</v>
      </c>
      <c r="I18" s="121">
        <v>0</v>
      </c>
      <c r="J18" s="121">
        <f t="shared" ref="J18:J19" si="4">G18-H18</f>
        <v>0</v>
      </c>
    </row>
    <row r="19" spans="3:13" x14ac:dyDescent="0.25">
      <c r="C19" s="35"/>
      <c r="D19" s="36" t="s">
        <v>370</v>
      </c>
      <c r="E19" s="121">
        <v>0</v>
      </c>
      <c r="F19" s="121">
        <v>0</v>
      </c>
      <c r="G19" s="121">
        <f t="shared" si="2"/>
        <v>0</v>
      </c>
      <c r="H19" s="121">
        <v>0</v>
      </c>
      <c r="I19" s="121">
        <v>0</v>
      </c>
      <c r="J19" s="121">
        <f t="shared" si="4"/>
        <v>0</v>
      </c>
    </row>
    <row r="20" spans="3:13" x14ac:dyDescent="0.25">
      <c r="C20" s="245" t="s">
        <v>371</v>
      </c>
      <c r="D20" s="242"/>
      <c r="E20" s="121">
        <f t="shared" ref="E20:J20" si="5">SUM(E21:E29)</f>
        <v>13608249</v>
      </c>
      <c r="F20" s="121">
        <f t="shared" si="5"/>
        <v>366170.98</v>
      </c>
      <c r="G20" s="121">
        <f t="shared" si="5"/>
        <v>13974419.979999999</v>
      </c>
      <c r="H20" s="121">
        <f t="shared" si="5"/>
        <v>6247849.7700000005</v>
      </c>
      <c r="I20" s="121">
        <f t="shared" si="5"/>
        <v>6197809.7700000005</v>
      </c>
      <c r="J20" s="121">
        <f t="shared" si="5"/>
        <v>7726570.209999999</v>
      </c>
    </row>
    <row r="21" spans="3:13" x14ac:dyDescent="0.25">
      <c r="C21" s="191"/>
      <c r="D21" s="36" t="s">
        <v>714</v>
      </c>
      <c r="E21" s="121">
        <v>7690149</v>
      </c>
      <c r="F21" s="121">
        <v>-222432.71</v>
      </c>
      <c r="G21" s="121">
        <f t="shared" ref="G21:G29" si="6">+E21+F21</f>
        <v>7467716.29</v>
      </c>
      <c r="H21" s="121">
        <v>3133704.45</v>
      </c>
      <c r="I21" s="121">
        <v>3133704.45</v>
      </c>
      <c r="J21" s="121">
        <f t="shared" ref="J21:J39" si="7">G21-H21</f>
        <v>4334011.84</v>
      </c>
    </row>
    <row r="22" spans="3:13" x14ac:dyDescent="0.25">
      <c r="C22" s="35"/>
      <c r="D22" s="36" t="s">
        <v>372</v>
      </c>
      <c r="E22" s="121">
        <v>976490</v>
      </c>
      <c r="F22" s="121">
        <v>0</v>
      </c>
      <c r="G22" s="121">
        <f t="shared" si="6"/>
        <v>976490</v>
      </c>
      <c r="H22" s="121">
        <v>696509.33</v>
      </c>
      <c r="I22" s="121">
        <v>646469.32999999996</v>
      </c>
      <c r="J22" s="121">
        <f t="shared" si="7"/>
        <v>279980.67000000004</v>
      </c>
    </row>
    <row r="23" spans="3:13" x14ac:dyDescent="0.25">
      <c r="C23" s="35"/>
      <c r="D23" s="36" t="s">
        <v>373</v>
      </c>
      <c r="E23" s="121">
        <v>0</v>
      </c>
      <c r="F23" s="121">
        <v>0</v>
      </c>
      <c r="G23" s="121">
        <f t="shared" si="6"/>
        <v>0</v>
      </c>
      <c r="H23" s="121">
        <v>0</v>
      </c>
      <c r="I23" s="121">
        <v>0</v>
      </c>
      <c r="J23" s="121">
        <f t="shared" si="7"/>
        <v>0</v>
      </c>
    </row>
    <row r="24" spans="3:13" x14ac:dyDescent="0.25">
      <c r="C24" s="35"/>
      <c r="D24" s="36" t="s">
        <v>374</v>
      </c>
      <c r="E24" s="121">
        <v>521027</v>
      </c>
      <c r="F24" s="121">
        <v>359000</v>
      </c>
      <c r="G24" s="121">
        <f t="shared" si="6"/>
        <v>880027</v>
      </c>
      <c r="H24" s="121">
        <v>366240.78</v>
      </c>
      <c r="I24" s="121">
        <v>366240.78</v>
      </c>
      <c r="J24" s="121">
        <f t="shared" si="7"/>
        <v>513786.22</v>
      </c>
    </row>
    <row r="25" spans="3:13" x14ac:dyDescent="0.25">
      <c r="C25" s="35"/>
      <c r="D25" s="36" t="s">
        <v>375</v>
      </c>
      <c r="E25" s="121">
        <v>223774</v>
      </c>
      <c r="F25" s="121">
        <v>30000</v>
      </c>
      <c r="G25" s="121">
        <f t="shared" si="6"/>
        <v>253774</v>
      </c>
      <c r="H25" s="121">
        <v>117596.6</v>
      </c>
      <c r="I25" s="121">
        <v>117596.6</v>
      </c>
      <c r="J25" s="121">
        <f t="shared" si="7"/>
        <v>136177.4</v>
      </c>
    </row>
    <row r="26" spans="3:13" x14ac:dyDescent="0.25">
      <c r="C26" s="35"/>
      <c r="D26" s="36" t="s">
        <v>376</v>
      </c>
      <c r="E26" s="121">
        <v>2880200</v>
      </c>
      <c r="F26" s="121">
        <v>0</v>
      </c>
      <c r="G26" s="121">
        <f t="shared" si="6"/>
        <v>2880200</v>
      </c>
      <c r="H26" s="121">
        <v>1242241</v>
      </c>
      <c r="I26" s="121">
        <v>1242241</v>
      </c>
      <c r="J26" s="121">
        <f t="shared" si="7"/>
        <v>1637959</v>
      </c>
    </row>
    <row r="27" spans="3:13" x14ac:dyDescent="0.25">
      <c r="C27" s="35"/>
      <c r="D27" s="36" t="s">
        <v>377</v>
      </c>
      <c r="E27" s="121">
        <v>136888</v>
      </c>
      <c r="F27" s="121">
        <v>0</v>
      </c>
      <c r="G27" s="121">
        <f t="shared" si="6"/>
        <v>136888</v>
      </c>
      <c r="H27" s="121">
        <v>6440.44</v>
      </c>
      <c r="I27" s="121">
        <v>6440.44</v>
      </c>
      <c r="J27" s="121">
        <f t="shared" si="7"/>
        <v>130447.56</v>
      </c>
    </row>
    <row r="28" spans="3:13" x14ac:dyDescent="0.25">
      <c r="C28" s="35"/>
      <c r="D28" s="36" t="s">
        <v>378</v>
      </c>
      <c r="E28" s="121">
        <v>0</v>
      </c>
      <c r="F28" s="121">
        <v>0</v>
      </c>
      <c r="G28" s="121">
        <f t="shared" si="6"/>
        <v>0</v>
      </c>
      <c r="H28" s="121">
        <v>0</v>
      </c>
      <c r="I28" s="121">
        <v>0</v>
      </c>
      <c r="J28" s="121">
        <f t="shared" si="7"/>
        <v>0</v>
      </c>
    </row>
    <row r="29" spans="3:13" x14ac:dyDescent="0.25">
      <c r="C29" s="35"/>
      <c r="D29" s="36" t="s">
        <v>379</v>
      </c>
      <c r="E29" s="121">
        <v>1179721</v>
      </c>
      <c r="F29" s="121">
        <v>199603.69</v>
      </c>
      <c r="G29" s="121">
        <f t="shared" si="6"/>
        <v>1379324.69</v>
      </c>
      <c r="H29" s="121">
        <v>685117.17</v>
      </c>
      <c r="I29" s="121">
        <v>685117.17</v>
      </c>
      <c r="J29" s="121">
        <f t="shared" si="7"/>
        <v>694207.5199999999</v>
      </c>
    </row>
    <row r="30" spans="3:13" x14ac:dyDescent="0.25">
      <c r="C30" s="245" t="s">
        <v>380</v>
      </c>
      <c r="D30" s="242"/>
      <c r="E30" s="121">
        <f>SUM(E31:E39)</f>
        <v>38841539</v>
      </c>
      <c r="F30" s="121">
        <f>SUM(F31:F39)</f>
        <v>15824551.050000001</v>
      </c>
      <c r="G30" s="121">
        <f>SUM(G31:G39)</f>
        <v>54666090.049999997</v>
      </c>
      <c r="H30" s="121">
        <f>SUM(H31:H39)</f>
        <v>29140022.019999996</v>
      </c>
      <c r="I30" s="121">
        <f>SUM(I31:I39)</f>
        <v>28528808.009999998</v>
      </c>
      <c r="J30" s="121">
        <f t="shared" si="7"/>
        <v>25526068.030000001</v>
      </c>
    </row>
    <row r="31" spans="3:13" x14ac:dyDescent="0.25">
      <c r="C31" s="35"/>
      <c r="D31" s="36" t="s">
        <v>381</v>
      </c>
      <c r="E31" s="121">
        <v>7745036</v>
      </c>
      <c r="F31" s="121">
        <v>0</v>
      </c>
      <c r="G31" s="121">
        <f t="shared" si="2"/>
        <v>7745036</v>
      </c>
      <c r="H31" s="121">
        <v>3390868.31</v>
      </c>
      <c r="I31" s="121">
        <v>3366187.3</v>
      </c>
      <c r="J31" s="121">
        <f t="shared" si="7"/>
        <v>4354167.6899999995</v>
      </c>
    </row>
    <row r="32" spans="3:13" x14ac:dyDescent="0.25">
      <c r="C32" s="35"/>
      <c r="D32" s="36" t="s">
        <v>382</v>
      </c>
      <c r="E32" s="121">
        <v>4373069</v>
      </c>
      <c r="F32" s="121">
        <v>0</v>
      </c>
      <c r="G32" s="121">
        <f t="shared" si="2"/>
        <v>4373069</v>
      </c>
      <c r="H32" s="121">
        <v>1826979.2</v>
      </c>
      <c r="I32" s="121">
        <v>1826979.2</v>
      </c>
      <c r="J32" s="121">
        <f t="shared" si="7"/>
        <v>2546089.7999999998</v>
      </c>
    </row>
    <row r="33" spans="3:10" x14ac:dyDescent="0.25">
      <c r="C33" s="35"/>
      <c r="D33" s="36" t="s">
        <v>383</v>
      </c>
      <c r="E33" s="121">
        <v>5194484</v>
      </c>
      <c r="F33" s="121">
        <v>1305283.55</v>
      </c>
      <c r="G33" s="121">
        <f t="shared" si="2"/>
        <v>6499767.5499999998</v>
      </c>
      <c r="H33" s="121">
        <v>1954113.86</v>
      </c>
      <c r="I33" s="121">
        <v>1954113.86</v>
      </c>
      <c r="J33" s="121">
        <f t="shared" si="7"/>
        <v>4545653.6899999995</v>
      </c>
    </row>
    <row r="34" spans="3:10" x14ac:dyDescent="0.25">
      <c r="C34" s="35"/>
      <c r="D34" s="36" t="s">
        <v>384</v>
      </c>
      <c r="E34" s="121">
        <v>605796</v>
      </c>
      <c r="F34" s="121">
        <v>0</v>
      </c>
      <c r="G34" s="121">
        <f t="shared" si="2"/>
        <v>605796</v>
      </c>
      <c r="H34" s="121">
        <v>275393.95</v>
      </c>
      <c r="I34" s="121">
        <v>275393.95</v>
      </c>
      <c r="J34" s="121">
        <f t="shared" si="7"/>
        <v>330402.05</v>
      </c>
    </row>
    <row r="35" spans="3:10" x14ac:dyDescent="0.25">
      <c r="C35" s="194"/>
      <c r="D35" s="36" t="s">
        <v>721</v>
      </c>
      <c r="E35" s="121">
        <v>6246546</v>
      </c>
      <c r="F35" s="121">
        <v>-1297776.55</v>
      </c>
      <c r="G35" s="121">
        <f t="shared" si="2"/>
        <v>4948769.45</v>
      </c>
      <c r="H35" s="121">
        <v>1276506.73</v>
      </c>
      <c r="I35" s="121">
        <v>1276506.73</v>
      </c>
      <c r="J35" s="121">
        <f t="shared" si="7"/>
        <v>3672262.72</v>
      </c>
    </row>
    <row r="36" spans="3:10" x14ac:dyDescent="0.25">
      <c r="C36" s="35"/>
      <c r="D36" s="36" t="s">
        <v>385</v>
      </c>
      <c r="E36" s="121">
        <v>883064</v>
      </c>
      <c r="F36" s="121">
        <v>0</v>
      </c>
      <c r="G36" s="121">
        <f>+E36+F36</f>
        <v>883064</v>
      </c>
      <c r="H36" s="121">
        <v>352670.29</v>
      </c>
      <c r="I36" s="121">
        <v>345710.29</v>
      </c>
      <c r="J36" s="121">
        <f t="shared" si="7"/>
        <v>530393.71</v>
      </c>
    </row>
    <row r="37" spans="3:10" x14ac:dyDescent="0.25">
      <c r="C37" s="35"/>
      <c r="D37" s="36" t="s">
        <v>386</v>
      </c>
      <c r="E37" s="121">
        <v>868129</v>
      </c>
      <c r="F37" s="121">
        <v>0</v>
      </c>
      <c r="G37" s="121">
        <f>+E37+F37</f>
        <v>868129</v>
      </c>
      <c r="H37" s="121">
        <v>473038.19</v>
      </c>
      <c r="I37" s="121">
        <v>472538.19</v>
      </c>
      <c r="J37" s="121">
        <f t="shared" si="7"/>
        <v>395090.81</v>
      </c>
    </row>
    <row r="38" spans="3:10" x14ac:dyDescent="0.25">
      <c r="C38" s="35"/>
      <c r="D38" s="36" t="s">
        <v>387</v>
      </c>
      <c r="E38" s="121">
        <v>1066096</v>
      </c>
      <c r="F38" s="121">
        <v>41168.050000000003</v>
      </c>
      <c r="G38" s="121">
        <f>+E38+F38</f>
        <v>1107264.05</v>
      </c>
      <c r="H38" s="121">
        <v>734151.61</v>
      </c>
      <c r="I38" s="121">
        <v>734151.61</v>
      </c>
      <c r="J38" s="121">
        <f t="shared" si="7"/>
        <v>373112.44000000006</v>
      </c>
    </row>
    <row r="39" spans="3:10" x14ac:dyDescent="0.25">
      <c r="C39" s="35"/>
      <c r="D39" s="36" t="s">
        <v>388</v>
      </c>
      <c r="E39" s="121">
        <v>11859319</v>
      </c>
      <c r="F39" s="121">
        <v>15775876</v>
      </c>
      <c r="G39" s="121">
        <f>+E39+F39</f>
        <v>27635195</v>
      </c>
      <c r="H39" s="121">
        <v>18856299.879999999</v>
      </c>
      <c r="I39" s="121">
        <v>18277226.879999999</v>
      </c>
      <c r="J39" s="121">
        <f t="shared" si="7"/>
        <v>8778895.120000001</v>
      </c>
    </row>
    <row r="40" spans="3:10" x14ac:dyDescent="0.25">
      <c r="C40" s="245" t="s">
        <v>389</v>
      </c>
      <c r="D40" s="242"/>
      <c r="E40" s="195">
        <f t="shared" ref="E40:J40" si="8">SUM(E42:E50)</f>
        <v>10000000</v>
      </c>
      <c r="F40" s="195">
        <f t="shared" si="8"/>
        <v>0</v>
      </c>
      <c r="G40" s="121">
        <f t="shared" si="8"/>
        <v>10000000</v>
      </c>
      <c r="H40" s="121">
        <f t="shared" si="8"/>
        <v>0</v>
      </c>
      <c r="I40" s="121">
        <f t="shared" si="8"/>
        <v>0</v>
      </c>
      <c r="J40" s="121">
        <f t="shared" si="8"/>
        <v>10000000</v>
      </c>
    </row>
    <row r="41" spans="3:10" x14ac:dyDescent="0.25">
      <c r="C41" s="245" t="s">
        <v>390</v>
      </c>
      <c r="D41" s="242"/>
      <c r="E41" s="121"/>
      <c r="F41" s="121"/>
      <c r="G41" s="121"/>
      <c r="H41" s="121"/>
      <c r="I41" s="121"/>
      <c r="J41" s="121"/>
    </row>
    <row r="42" spans="3:10" x14ac:dyDescent="0.25">
      <c r="C42" s="35"/>
      <c r="D42" s="36" t="s">
        <v>391</v>
      </c>
      <c r="E42" s="113">
        <v>10000000</v>
      </c>
      <c r="F42" s="121">
        <v>0</v>
      </c>
      <c r="G42" s="113">
        <v>10000000</v>
      </c>
      <c r="H42" s="121">
        <v>0</v>
      </c>
      <c r="I42" s="121">
        <v>0</v>
      </c>
      <c r="J42" s="121">
        <f t="shared" ref="J42:J50" si="9">G42-H42</f>
        <v>10000000</v>
      </c>
    </row>
    <row r="43" spans="3:10" x14ac:dyDescent="0.25">
      <c r="C43" s="35"/>
      <c r="D43" s="36" t="s">
        <v>392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f t="shared" si="9"/>
        <v>0</v>
      </c>
    </row>
    <row r="44" spans="3:10" x14ac:dyDescent="0.25">
      <c r="C44" s="35"/>
      <c r="D44" s="36" t="s">
        <v>393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f t="shared" si="9"/>
        <v>0</v>
      </c>
    </row>
    <row r="45" spans="3:10" x14ac:dyDescent="0.25">
      <c r="C45" s="35"/>
      <c r="D45" s="36" t="s">
        <v>394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f t="shared" si="9"/>
        <v>0</v>
      </c>
    </row>
    <row r="46" spans="3:10" x14ac:dyDescent="0.25">
      <c r="C46" s="35"/>
      <c r="D46" s="36" t="s">
        <v>395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f t="shared" si="9"/>
        <v>0</v>
      </c>
    </row>
    <row r="47" spans="3:10" x14ac:dyDescent="0.25">
      <c r="C47" s="35"/>
      <c r="D47" s="36" t="s">
        <v>396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f t="shared" si="9"/>
        <v>0</v>
      </c>
    </row>
    <row r="48" spans="3:10" x14ac:dyDescent="0.25">
      <c r="C48" s="35"/>
      <c r="D48" s="36" t="s">
        <v>397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f t="shared" si="9"/>
        <v>0</v>
      </c>
    </row>
    <row r="49" spans="3:10" x14ac:dyDescent="0.25">
      <c r="C49" s="35"/>
      <c r="D49" s="36" t="s">
        <v>398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f t="shared" si="9"/>
        <v>0</v>
      </c>
    </row>
    <row r="50" spans="3:10" x14ac:dyDescent="0.25">
      <c r="C50" s="35"/>
      <c r="D50" s="36" t="s">
        <v>399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f t="shared" si="9"/>
        <v>0</v>
      </c>
    </row>
    <row r="51" spans="3:10" x14ac:dyDescent="0.25">
      <c r="C51" s="245" t="s">
        <v>400</v>
      </c>
      <c r="D51" s="242"/>
      <c r="E51" s="121">
        <f>SUM(E53:E61)</f>
        <v>53111082.859999999</v>
      </c>
      <c r="F51" s="121">
        <f t="shared" ref="F51:J51" si="10">SUM(F53:F61)</f>
        <v>-5456499.2199999997</v>
      </c>
      <c r="G51" s="121">
        <f t="shared" si="10"/>
        <v>47654583.640000001</v>
      </c>
      <c r="H51" s="121">
        <f t="shared" si="10"/>
        <v>3069433.31</v>
      </c>
      <c r="I51" s="121">
        <f t="shared" si="10"/>
        <v>3069433.31</v>
      </c>
      <c r="J51" s="121">
        <f t="shared" si="10"/>
        <v>44585150.330000006</v>
      </c>
    </row>
    <row r="52" spans="3:10" x14ac:dyDescent="0.25">
      <c r="C52" s="245" t="s">
        <v>401</v>
      </c>
      <c r="D52" s="242"/>
      <c r="E52" s="121"/>
      <c r="F52" s="121"/>
      <c r="G52" s="121"/>
      <c r="H52" s="121"/>
      <c r="I52" s="121"/>
      <c r="J52" s="121"/>
    </row>
    <row r="53" spans="3:10" x14ac:dyDescent="0.25">
      <c r="C53" s="35"/>
      <c r="D53" s="36" t="s">
        <v>402</v>
      </c>
      <c r="E53" s="121">
        <v>33040278.559999999</v>
      </c>
      <c r="F53" s="121">
        <v>-5481114.0599999996</v>
      </c>
      <c r="G53" s="121">
        <f t="shared" ref="G53:G61" si="11">+E53+F53</f>
        <v>27559164.5</v>
      </c>
      <c r="H53" s="121">
        <v>3035266.59</v>
      </c>
      <c r="I53" s="121">
        <v>3035266.59</v>
      </c>
      <c r="J53" s="121">
        <f t="shared" ref="J53:J61" si="12">G53-H53</f>
        <v>24523897.91</v>
      </c>
    </row>
    <row r="54" spans="3:10" x14ac:dyDescent="0.25">
      <c r="C54" s="35"/>
      <c r="D54" s="36" t="s">
        <v>403</v>
      </c>
      <c r="E54" s="121">
        <v>16960604.300000001</v>
      </c>
      <c r="F54" s="121">
        <v>0</v>
      </c>
      <c r="G54" s="121">
        <f t="shared" si="11"/>
        <v>16960604.300000001</v>
      </c>
      <c r="H54" s="121">
        <v>16114.72</v>
      </c>
      <c r="I54" s="121">
        <v>16114.72</v>
      </c>
      <c r="J54" s="121">
        <f t="shared" si="12"/>
        <v>16944489.580000002</v>
      </c>
    </row>
    <row r="55" spans="3:10" x14ac:dyDescent="0.25">
      <c r="C55" s="35"/>
      <c r="D55" s="36" t="s">
        <v>404</v>
      </c>
      <c r="E55" s="121">
        <v>0</v>
      </c>
      <c r="F55" s="121">
        <v>0</v>
      </c>
      <c r="G55" s="121">
        <f t="shared" si="11"/>
        <v>0</v>
      </c>
      <c r="H55" s="121">
        <v>0</v>
      </c>
      <c r="I55" s="121">
        <v>0</v>
      </c>
      <c r="J55" s="121">
        <f t="shared" si="12"/>
        <v>0</v>
      </c>
    </row>
    <row r="56" spans="3:10" x14ac:dyDescent="0.25">
      <c r="C56" s="35"/>
      <c r="D56" s="36" t="s">
        <v>405</v>
      </c>
      <c r="E56" s="121">
        <v>3110200</v>
      </c>
      <c r="F56" s="121">
        <v>-280000</v>
      </c>
      <c r="G56" s="192">
        <f t="shared" si="11"/>
        <v>2830200</v>
      </c>
      <c r="H56" s="121">
        <v>0</v>
      </c>
      <c r="I56" s="121">
        <v>0</v>
      </c>
      <c r="J56" s="121">
        <f t="shared" si="12"/>
        <v>2830200</v>
      </c>
    </row>
    <row r="57" spans="3:10" x14ac:dyDescent="0.25">
      <c r="C57" s="35"/>
      <c r="D57" s="36" t="s">
        <v>406</v>
      </c>
      <c r="E57" s="121">
        <v>0</v>
      </c>
      <c r="F57" s="121">
        <v>0</v>
      </c>
      <c r="G57" s="121">
        <f t="shared" si="11"/>
        <v>0</v>
      </c>
      <c r="H57" s="121">
        <v>0</v>
      </c>
      <c r="I57" s="121">
        <v>0</v>
      </c>
      <c r="J57" s="121">
        <f t="shared" si="12"/>
        <v>0</v>
      </c>
    </row>
    <row r="58" spans="3:10" x14ac:dyDescent="0.25">
      <c r="C58" s="35"/>
      <c r="D58" s="36" t="s">
        <v>407</v>
      </c>
      <c r="E58" s="121">
        <v>0</v>
      </c>
      <c r="F58" s="121">
        <v>294614.84000000003</v>
      </c>
      <c r="G58" s="121">
        <f t="shared" si="11"/>
        <v>294614.84000000003</v>
      </c>
      <c r="H58" s="121">
        <v>9352</v>
      </c>
      <c r="I58" s="121">
        <v>9352</v>
      </c>
      <c r="J58" s="121">
        <f t="shared" si="12"/>
        <v>285262.84000000003</v>
      </c>
    </row>
    <row r="59" spans="3:10" x14ac:dyDescent="0.25">
      <c r="C59" s="35"/>
      <c r="D59" s="36" t="s">
        <v>408</v>
      </c>
      <c r="E59" s="121">
        <v>0</v>
      </c>
      <c r="F59" s="121">
        <v>0</v>
      </c>
      <c r="G59" s="121">
        <f t="shared" si="11"/>
        <v>0</v>
      </c>
      <c r="H59" s="121">
        <v>0</v>
      </c>
      <c r="I59" s="121">
        <v>0</v>
      </c>
      <c r="J59" s="121">
        <f t="shared" si="12"/>
        <v>0</v>
      </c>
    </row>
    <row r="60" spans="3:10" x14ac:dyDescent="0.25">
      <c r="C60" s="35"/>
      <c r="D60" s="36" t="s">
        <v>409</v>
      </c>
      <c r="E60" s="121">
        <v>0</v>
      </c>
      <c r="F60" s="121">
        <v>0</v>
      </c>
      <c r="G60" s="121">
        <f t="shared" si="11"/>
        <v>0</v>
      </c>
      <c r="H60" s="121">
        <v>0</v>
      </c>
      <c r="I60" s="121">
        <v>0</v>
      </c>
      <c r="J60" s="121">
        <f t="shared" si="12"/>
        <v>0</v>
      </c>
    </row>
    <row r="61" spans="3:10" x14ac:dyDescent="0.25">
      <c r="C61" s="35"/>
      <c r="D61" s="36" t="s">
        <v>410</v>
      </c>
      <c r="E61" s="121">
        <v>0</v>
      </c>
      <c r="F61" s="121">
        <v>10000</v>
      </c>
      <c r="G61" s="121">
        <f t="shared" si="11"/>
        <v>10000</v>
      </c>
      <c r="H61" s="121">
        <v>8700</v>
      </c>
      <c r="I61" s="121">
        <v>8700</v>
      </c>
      <c r="J61" s="121">
        <f t="shared" si="12"/>
        <v>1300</v>
      </c>
    </row>
    <row r="62" spans="3:10" x14ac:dyDescent="0.25">
      <c r="C62" s="245" t="s">
        <v>411</v>
      </c>
      <c r="D62" s="242"/>
      <c r="E62" s="121">
        <f>SUM(E63:E65)</f>
        <v>47750905.909999996</v>
      </c>
      <c r="F62" s="121">
        <f t="shared" ref="F62:I62" si="13">SUM(F63:F65)</f>
        <v>0</v>
      </c>
      <c r="G62" s="121">
        <f t="shared" si="13"/>
        <v>47750905.909999996</v>
      </c>
      <c r="H62" s="121">
        <f t="shared" si="13"/>
        <v>0</v>
      </c>
      <c r="I62" s="121">
        <f t="shared" si="13"/>
        <v>0</v>
      </c>
      <c r="J62" s="121">
        <f t="shared" ref="J62" si="14">+G62-H62</f>
        <v>47750905.909999996</v>
      </c>
    </row>
    <row r="63" spans="3:10" x14ac:dyDescent="0.25">
      <c r="C63" s="35"/>
      <c r="D63" s="36" t="s">
        <v>412</v>
      </c>
      <c r="E63" s="121">
        <v>0</v>
      </c>
      <c r="F63" s="121">
        <v>0</v>
      </c>
      <c r="G63" s="121">
        <f>+E63+F63</f>
        <v>0</v>
      </c>
      <c r="H63" s="121">
        <v>0</v>
      </c>
      <c r="I63" s="121">
        <v>0</v>
      </c>
      <c r="J63" s="121">
        <f t="shared" ref="J63:J65" si="15">G63-H63</f>
        <v>0</v>
      </c>
    </row>
    <row r="64" spans="3:10" x14ac:dyDescent="0.25">
      <c r="C64" s="35"/>
      <c r="D64" s="36" t="s">
        <v>413</v>
      </c>
      <c r="E64" s="121">
        <v>47750905.909999996</v>
      </c>
      <c r="F64" s="121">
        <v>0</v>
      </c>
      <c r="G64" s="121">
        <v>47750905.909999996</v>
      </c>
      <c r="H64" s="121">
        <v>0</v>
      </c>
      <c r="I64" s="192">
        <v>0</v>
      </c>
      <c r="J64" s="121">
        <f t="shared" si="15"/>
        <v>47750905.909999996</v>
      </c>
    </row>
    <row r="65" spans="3:10" x14ac:dyDescent="0.25">
      <c r="C65" s="35"/>
      <c r="D65" s="36" t="s">
        <v>414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f t="shared" si="15"/>
        <v>0</v>
      </c>
    </row>
    <row r="66" spans="3:10" x14ac:dyDescent="0.25">
      <c r="C66" s="245" t="s">
        <v>415</v>
      </c>
      <c r="D66" s="242"/>
      <c r="E66" s="121">
        <f>SUM(E69:E75)</f>
        <v>0</v>
      </c>
      <c r="F66" s="121">
        <f t="shared" ref="F66:J66" si="16">SUM(F69:F75)</f>
        <v>0</v>
      </c>
      <c r="G66" s="121">
        <f t="shared" si="16"/>
        <v>0</v>
      </c>
      <c r="H66" s="121">
        <f t="shared" si="16"/>
        <v>0</v>
      </c>
      <c r="I66" s="121">
        <f t="shared" si="16"/>
        <v>0</v>
      </c>
      <c r="J66" s="121">
        <f t="shared" si="16"/>
        <v>0</v>
      </c>
    </row>
    <row r="67" spans="3:10" x14ac:dyDescent="0.25">
      <c r="C67" s="245" t="s">
        <v>416</v>
      </c>
      <c r="D67" s="242"/>
      <c r="E67" s="121"/>
      <c r="F67" s="121"/>
      <c r="G67" s="121"/>
      <c r="H67" s="121"/>
      <c r="I67" s="121"/>
      <c r="J67" s="121"/>
    </row>
    <row r="68" spans="3:10" x14ac:dyDescent="0.25">
      <c r="C68" s="35"/>
      <c r="D68" s="36" t="s">
        <v>417</v>
      </c>
      <c r="E68" s="121"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f t="shared" ref="J68:J75" si="17">G68-H68</f>
        <v>0</v>
      </c>
    </row>
    <row r="69" spans="3:10" x14ac:dyDescent="0.25">
      <c r="C69" s="35"/>
      <c r="D69" s="36" t="s">
        <v>418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f t="shared" si="17"/>
        <v>0</v>
      </c>
    </row>
    <row r="70" spans="3:10" x14ac:dyDescent="0.25">
      <c r="C70" s="35"/>
      <c r="D70" s="36" t="s">
        <v>419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f t="shared" si="17"/>
        <v>0</v>
      </c>
    </row>
    <row r="71" spans="3:10" x14ac:dyDescent="0.25">
      <c r="C71" s="35"/>
      <c r="D71" s="36" t="s">
        <v>420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f t="shared" si="17"/>
        <v>0</v>
      </c>
    </row>
    <row r="72" spans="3:10" x14ac:dyDescent="0.25">
      <c r="C72" s="35"/>
      <c r="D72" s="36" t="s">
        <v>421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f t="shared" si="17"/>
        <v>0</v>
      </c>
    </row>
    <row r="73" spans="3:10" x14ac:dyDescent="0.25">
      <c r="C73" s="35"/>
      <c r="D73" s="36" t="s">
        <v>422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f t="shared" si="17"/>
        <v>0</v>
      </c>
    </row>
    <row r="74" spans="3:10" x14ac:dyDescent="0.25">
      <c r="C74" s="35"/>
      <c r="D74" s="36" t="s">
        <v>423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f t="shared" si="17"/>
        <v>0</v>
      </c>
    </row>
    <row r="75" spans="3:10" x14ac:dyDescent="0.25">
      <c r="C75" s="35"/>
      <c r="D75" s="36" t="s">
        <v>424</v>
      </c>
      <c r="E75" s="121">
        <v>0</v>
      </c>
      <c r="F75" s="121">
        <v>0</v>
      </c>
      <c r="G75" s="121">
        <f>F75</f>
        <v>0</v>
      </c>
      <c r="H75" s="121">
        <v>0</v>
      </c>
      <c r="I75" s="121">
        <v>0</v>
      </c>
      <c r="J75" s="121">
        <f t="shared" si="17"/>
        <v>0</v>
      </c>
    </row>
    <row r="76" spans="3:10" x14ac:dyDescent="0.25">
      <c r="C76" s="245" t="s">
        <v>425</v>
      </c>
      <c r="D76" s="242"/>
      <c r="E76" s="121">
        <f>+E77+E78+E79</f>
        <v>0</v>
      </c>
      <c r="F76" s="121">
        <f t="shared" ref="F76:I76" si="18">+F77+F78+F79</f>
        <v>0</v>
      </c>
      <c r="G76" s="121">
        <v>0</v>
      </c>
      <c r="H76" s="121">
        <f t="shared" si="18"/>
        <v>0</v>
      </c>
      <c r="I76" s="121">
        <f t="shared" si="18"/>
        <v>0</v>
      </c>
      <c r="J76" s="121">
        <f>+G76</f>
        <v>0</v>
      </c>
    </row>
    <row r="77" spans="3:10" x14ac:dyDescent="0.25">
      <c r="C77" s="35"/>
      <c r="D77" s="36" t="s">
        <v>426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f t="shared" ref="J77:J79" si="19">G77-H77</f>
        <v>0</v>
      </c>
    </row>
    <row r="78" spans="3:10" x14ac:dyDescent="0.25">
      <c r="C78" s="35"/>
      <c r="D78" s="36" t="s">
        <v>427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f t="shared" si="19"/>
        <v>0</v>
      </c>
    </row>
    <row r="79" spans="3:10" x14ac:dyDescent="0.25">
      <c r="C79" s="35"/>
      <c r="D79" s="36" t="s">
        <v>428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f t="shared" si="19"/>
        <v>0</v>
      </c>
    </row>
    <row r="80" spans="3:10" x14ac:dyDescent="0.25">
      <c r="C80" s="245" t="s">
        <v>429</v>
      </c>
      <c r="D80" s="242"/>
      <c r="E80" s="121">
        <f>SUM(E82:E87)</f>
        <v>0</v>
      </c>
      <c r="F80" s="121">
        <f>+F81</f>
        <v>0</v>
      </c>
      <c r="G80" s="121">
        <f t="shared" ref="G80:J80" si="20">+G81</f>
        <v>0</v>
      </c>
      <c r="H80" s="121">
        <f t="shared" si="20"/>
        <v>0</v>
      </c>
      <c r="I80" s="121">
        <f t="shared" si="20"/>
        <v>0</v>
      </c>
      <c r="J80" s="121">
        <f t="shared" si="20"/>
        <v>0</v>
      </c>
    </row>
    <row r="81" spans="3:18" x14ac:dyDescent="0.25">
      <c r="C81" s="35"/>
      <c r="D81" s="36" t="s">
        <v>430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f t="shared" ref="J81:J92" si="21">G81-H81</f>
        <v>0</v>
      </c>
    </row>
    <row r="82" spans="3:18" x14ac:dyDescent="0.25">
      <c r="C82" s="35"/>
      <c r="D82" s="36" t="s">
        <v>431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f t="shared" si="21"/>
        <v>0</v>
      </c>
    </row>
    <row r="83" spans="3:18" x14ac:dyDescent="0.25">
      <c r="C83" s="35"/>
      <c r="D83" s="36" t="s">
        <v>432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f t="shared" si="21"/>
        <v>0</v>
      </c>
    </row>
    <row r="84" spans="3:18" x14ac:dyDescent="0.25">
      <c r="C84" s="35"/>
      <c r="D84" s="36" t="s">
        <v>433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f t="shared" si="21"/>
        <v>0</v>
      </c>
    </row>
    <row r="85" spans="3:18" x14ac:dyDescent="0.25">
      <c r="C85" s="35"/>
      <c r="D85" s="36" t="s">
        <v>434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f t="shared" si="21"/>
        <v>0</v>
      </c>
    </row>
    <row r="86" spans="3:18" x14ac:dyDescent="0.25">
      <c r="C86" s="35"/>
      <c r="D86" s="36" t="s">
        <v>435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f t="shared" si="21"/>
        <v>0</v>
      </c>
    </row>
    <row r="87" spans="3:18" x14ac:dyDescent="0.25">
      <c r="C87" s="35"/>
      <c r="D87" s="36" t="s">
        <v>436</v>
      </c>
      <c r="E87" s="121"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f t="shared" si="21"/>
        <v>0</v>
      </c>
    </row>
    <row r="88" spans="3:18" x14ac:dyDescent="0.25">
      <c r="C88" s="244" t="s">
        <v>706</v>
      </c>
      <c r="D88" s="240"/>
      <c r="E88" s="121">
        <v>0</v>
      </c>
      <c r="F88" s="121">
        <f>F89+F89+F90+F91+F92+F93</f>
        <v>0</v>
      </c>
      <c r="G88" s="121">
        <f t="shared" ref="G88:I88" si="22">G89+G89+G90+G91+G92+G93</f>
        <v>0</v>
      </c>
      <c r="H88" s="121">
        <f t="shared" si="22"/>
        <v>0</v>
      </c>
      <c r="I88" s="121">
        <f t="shared" si="22"/>
        <v>0</v>
      </c>
      <c r="J88" s="121">
        <f t="shared" si="21"/>
        <v>0</v>
      </c>
      <c r="M88" s="113"/>
      <c r="O88" s="113"/>
      <c r="R88" s="113"/>
    </row>
    <row r="89" spans="3:18" x14ac:dyDescent="0.25">
      <c r="C89" s="245" t="s">
        <v>707</v>
      </c>
      <c r="D89" s="242"/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f t="shared" si="21"/>
        <v>0</v>
      </c>
      <c r="M89" s="113"/>
      <c r="O89" s="113"/>
      <c r="R89" s="113"/>
    </row>
    <row r="90" spans="3:18" x14ac:dyDescent="0.25">
      <c r="C90" s="245" t="s">
        <v>708</v>
      </c>
      <c r="D90" s="242"/>
      <c r="E90" s="121"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f t="shared" si="21"/>
        <v>0</v>
      </c>
    </row>
    <row r="91" spans="3:18" x14ac:dyDescent="0.25">
      <c r="C91" s="245" t="s">
        <v>709</v>
      </c>
      <c r="D91" s="242"/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f t="shared" si="21"/>
        <v>0</v>
      </c>
    </row>
    <row r="92" spans="3:18" x14ac:dyDescent="0.25">
      <c r="C92" s="245" t="s">
        <v>389</v>
      </c>
      <c r="D92" s="242"/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f t="shared" si="21"/>
        <v>0</v>
      </c>
    </row>
    <row r="93" spans="3:18" x14ac:dyDescent="0.25">
      <c r="C93" s="245" t="s">
        <v>400</v>
      </c>
      <c r="D93" s="242"/>
      <c r="E93" s="121">
        <f>SUM(E95:E103)</f>
        <v>0</v>
      </c>
      <c r="F93" s="121">
        <f t="shared" ref="F93:J93" si="23">SUM(F95:F103)</f>
        <v>0</v>
      </c>
      <c r="G93" s="121">
        <f t="shared" si="23"/>
        <v>0</v>
      </c>
      <c r="H93" s="121">
        <f t="shared" si="23"/>
        <v>0</v>
      </c>
      <c r="I93" s="121">
        <f t="shared" si="23"/>
        <v>0</v>
      </c>
      <c r="J93" s="121">
        <f t="shared" si="23"/>
        <v>0</v>
      </c>
    </row>
    <row r="94" spans="3:18" x14ac:dyDescent="0.25">
      <c r="C94" s="245" t="s">
        <v>401</v>
      </c>
      <c r="D94" s="242"/>
      <c r="E94" s="121"/>
      <c r="F94" s="121"/>
      <c r="G94" s="121"/>
      <c r="H94" s="121"/>
      <c r="I94" s="121"/>
      <c r="J94" s="121"/>
    </row>
    <row r="95" spans="3:18" x14ac:dyDescent="0.25">
      <c r="C95" s="35"/>
      <c r="D95" s="36" t="s">
        <v>402</v>
      </c>
      <c r="E95" s="121">
        <v>0</v>
      </c>
      <c r="F95" s="121">
        <v>0</v>
      </c>
      <c r="G95" s="121">
        <f>E95+F95</f>
        <v>0</v>
      </c>
      <c r="H95" s="121">
        <v>0</v>
      </c>
      <c r="I95" s="121">
        <v>0</v>
      </c>
      <c r="J95" s="121">
        <f t="shared" ref="J95:J102" si="24">G95-H95</f>
        <v>0</v>
      </c>
    </row>
    <row r="96" spans="3:18" x14ac:dyDescent="0.25">
      <c r="C96" s="35"/>
      <c r="D96" s="36" t="s">
        <v>403</v>
      </c>
      <c r="E96" s="121">
        <v>0</v>
      </c>
      <c r="F96" s="121">
        <v>0</v>
      </c>
      <c r="G96" s="121">
        <f t="shared" ref="G96:G103" si="25">+E96+F96</f>
        <v>0</v>
      </c>
      <c r="H96" s="121">
        <v>0</v>
      </c>
      <c r="I96" s="121">
        <v>0</v>
      </c>
      <c r="J96" s="121">
        <f t="shared" si="24"/>
        <v>0</v>
      </c>
    </row>
    <row r="97" spans="3:18" x14ac:dyDescent="0.25">
      <c r="C97" s="35"/>
      <c r="D97" s="36" t="s">
        <v>404</v>
      </c>
      <c r="E97" s="121">
        <v>0</v>
      </c>
      <c r="F97" s="121">
        <v>0</v>
      </c>
      <c r="G97" s="121">
        <f t="shared" si="25"/>
        <v>0</v>
      </c>
      <c r="H97" s="121">
        <v>0</v>
      </c>
      <c r="I97" s="121">
        <v>0</v>
      </c>
      <c r="J97" s="121">
        <f t="shared" si="24"/>
        <v>0</v>
      </c>
    </row>
    <row r="98" spans="3:18" x14ac:dyDescent="0.25">
      <c r="C98" s="35"/>
      <c r="D98" s="36" t="s">
        <v>405</v>
      </c>
      <c r="E98" s="121">
        <v>0</v>
      </c>
      <c r="F98" s="121">
        <v>0</v>
      </c>
      <c r="G98" s="121">
        <f t="shared" si="25"/>
        <v>0</v>
      </c>
      <c r="H98" s="121">
        <v>0</v>
      </c>
      <c r="I98" s="121">
        <v>0</v>
      </c>
      <c r="J98" s="121">
        <f t="shared" si="24"/>
        <v>0</v>
      </c>
    </row>
    <row r="99" spans="3:18" x14ac:dyDescent="0.25">
      <c r="C99" s="35"/>
      <c r="D99" s="36" t="s">
        <v>406</v>
      </c>
      <c r="E99" s="121">
        <v>0</v>
      </c>
      <c r="F99" s="121">
        <v>0</v>
      </c>
      <c r="G99" s="121">
        <f t="shared" si="25"/>
        <v>0</v>
      </c>
      <c r="H99" s="121">
        <v>0</v>
      </c>
      <c r="I99" s="121">
        <v>0</v>
      </c>
      <c r="J99" s="121">
        <f t="shared" si="24"/>
        <v>0</v>
      </c>
    </row>
    <row r="100" spans="3:18" x14ac:dyDescent="0.25">
      <c r="C100" s="35"/>
      <c r="D100" s="36" t="s">
        <v>407</v>
      </c>
      <c r="E100" s="121">
        <v>0</v>
      </c>
      <c r="F100" s="121">
        <v>0</v>
      </c>
      <c r="G100" s="121">
        <f t="shared" si="25"/>
        <v>0</v>
      </c>
      <c r="H100" s="121">
        <v>0</v>
      </c>
      <c r="I100" s="121">
        <v>0</v>
      </c>
      <c r="J100" s="121">
        <f t="shared" si="24"/>
        <v>0</v>
      </c>
    </row>
    <row r="101" spans="3:18" x14ac:dyDescent="0.25">
      <c r="C101" s="35"/>
      <c r="D101" s="36" t="s">
        <v>408</v>
      </c>
      <c r="E101" s="121">
        <v>0</v>
      </c>
      <c r="F101" s="121">
        <v>0</v>
      </c>
      <c r="G101" s="121">
        <f t="shared" si="25"/>
        <v>0</v>
      </c>
      <c r="H101" s="121">
        <v>0</v>
      </c>
      <c r="I101" s="121">
        <v>0</v>
      </c>
      <c r="J101" s="121">
        <f t="shared" si="24"/>
        <v>0</v>
      </c>
    </row>
    <row r="102" spans="3:18" x14ac:dyDescent="0.25">
      <c r="C102" s="35"/>
      <c r="D102" s="36" t="s">
        <v>409</v>
      </c>
      <c r="E102" s="121">
        <v>0</v>
      </c>
      <c r="F102" s="121">
        <v>0</v>
      </c>
      <c r="G102" s="121">
        <f t="shared" si="25"/>
        <v>0</v>
      </c>
      <c r="H102" s="121">
        <v>0</v>
      </c>
      <c r="I102" s="121">
        <v>0</v>
      </c>
      <c r="J102" s="121">
        <f t="shared" si="24"/>
        <v>0</v>
      </c>
    </row>
    <row r="103" spans="3:18" x14ac:dyDescent="0.25">
      <c r="C103" s="35"/>
      <c r="D103" s="36" t="s">
        <v>410</v>
      </c>
      <c r="E103" s="121">
        <v>0</v>
      </c>
      <c r="F103" s="121">
        <v>0</v>
      </c>
      <c r="G103" s="121">
        <f t="shared" si="25"/>
        <v>0</v>
      </c>
      <c r="H103" s="121">
        <v>0</v>
      </c>
      <c r="I103" s="121">
        <v>0</v>
      </c>
      <c r="J103" s="121">
        <v>0</v>
      </c>
    </row>
    <row r="104" spans="3:18" x14ac:dyDescent="0.25">
      <c r="C104" s="50"/>
      <c r="D104" s="179"/>
      <c r="E104" s="121"/>
      <c r="F104" s="122"/>
      <c r="G104" s="121"/>
      <c r="H104" s="121"/>
      <c r="I104" s="121"/>
      <c r="J104" s="171"/>
    </row>
    <row r="105" spans="3:18" x14ac:dyDescent="0.25">
      <c r="C105" s="244" t="s">
        <v>710</v>
      </c>
      <c r="D105" s="240"/>
      <c r="E105" s="121">
        <f>E11+E88</f>
        <v>576050508.76999998</v>
      </c>
      <c r="F105" s="121">
        <f>F11+F88</f>
        <v>40734222.810000002</v>
      </c>
      <c r="G105" s="121">
        <f>G11+G88</f>
        <v>616784731.58000004</v>
      </c>
      <c r="H105" s="121">
        <f>H11+H88</f>
        <v>209021683.08000004</v>
      </c>
      <c r="I105" s="121">
        <f>I88+I11</f>
        <v>204886657.77000001</v>
      </c>
      <c r="J105" s="121">
        <f>J95+J11</f>
        <v>407763048.5</v>
      </c>
      <c r="M105" s="113"/>
      <c r="O105" s="113"/>
      <c r="R105" s="113"/>
    </row>
    <row r="106" spans="3:18" x14ac:dyDescent="0.25">
      <c r="C106" s="256"/>
      <c r="D106" s="257"/>
      <c r="E106" s="34" t="s">
        <v>643</v>
      </c>
      <c r="F106" s="33"/>
      <c r="G106" s="34"/>
      <c r="H106" s="33"/>
      <c r="I106" s="34"/>
      <c r="J106" s="37"/>
    </row>
  </sheetData>
  <mergeCells count="32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30:D30"/>
    <mergeCell ref="C40:D40"/>
    <mergeCell ref="C41:D41"/>
    <mergeCell ref="C51:D51"/>
    <mergeCell ref="C52:D52"/>
    <mergeCell ref="C76:D76"/>
    <mergeCell ref="C80:D80"/>
    <mergeCell ref="C106:D106"/>
    <mergeCell ref="C62:D62"/>
    <mergeCell ref="C66:D66"/>
    <mergeCell ref="C67:D67"/>
    <mergeCell ref="C88:D88"/>
    <mergeCell ref="C89:D89"/>
    <mergeCell ref="C90:D90"/>
    <mergeCell ref="C91:D91"/>
    <mergeCell ref="C92:D92"/>
    <mergeCell ref="C93:D93"/>
    <mergeCell ref="C94:D94"/>
    <mergeCell ref="C105:D105"/>
  </mergeCells>
  <printOptions horizontalCentered="1"/>
  <pageMargins left="0.31496062992125984" right="0.31496062992125984" top="0.35433070866141736" bottom="0.35433070866141736" header="0.31496062992125984" footer="0.31496062992125984"/>
  <pageSetup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9"/>
  <sheetViews>
    <sheetView zoomScaleNormal="100" workbookViewId="0">
      <selection activeCell="E22" sqref="E22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258" t="s">
        <v>438</v>
      </c>
      <c r="D5" s="258"/>
      <c r="E5" s="258"/>
      <c r="F5" s="258"/>
      <c r="G5" s="258"/>
      <c r="H5" s="258"/>
      <c r="I5" s="258"/>
    </row>
    <row r="6" spans="3:9" x14ac:dyDescent="0.25">
      <c r="C6" s="230" t="s">
        <v>640</v>
      </c>
      <c r="D6" s="231"/>
      <c r="E6" s="231"/>
      <c r="F6" s="231"/>
      <c r="G6" s="231"/>
      <c r="H6" s="231"/>
      <c r="I6" s="232"/>
    </row>
    <row r="7" spans="3:9" x14ac:dyDescent="0.25">
      <c r="C7" s="233" t="s">
        <v>356</v>
      </c>
      <c r="D7" s="208"/>
      <c r="E7" s="208"/>
      <c r="F7" s="208"/>
      <c r="G7" s="208"/>
      <c r="H7" s="208"/>
      <c r="I7" s="234"/>
    </row>
    <row r="8" spans="3:9" x14ac:dyDescent="0.25">
      <c r="C8" s="233" t="s">
        <v>439</v>
      </c>
      <c r="D8" s="208"/>
      <c r="E8" s="208"/>
      <c r="F8" s="208"/>
      <c r="G8" s="208"/>
      <c r="H8" s="208"/>
      <c r="I8" s="234"/>
    </row>
    <row r="9" spans="3:9" x14ac:dyDescent="0.25">
      <c r="C9" s="235" t="s">
        <v>731</v>
      </c>
      <c r="D9" s="215"/>
      <c r="E9" s="215"/>
      <c r="F9" s="215"/>
      <c r="G9" s="215"/>
      <c r="H9" s="215"/>
      <c r="I9" s="259"/>
    </row>
    <row r="10" spans="3:9" x14ac:dyDescent="0.25">
      <c r="C10" s="260" t="s">
        <v>1</v>
      </c>
      <c r="D10" s="217"/>
      <c r="E10" s="217"/>
      <c r="F10" s="217"/>
      <c r="G10" s="217"/>
      <c r="H10" s="217"/>
      <c r="I10" s="261"/>
    </row>
    <row r="11" spans="3:9" x14ac:dyDescent="0.25">
      <c r="C11" s="218" t="s">
        <v>2</v>
      </c>
      <c r="D11" s="218" t="s">
        <v>358</v>
      </c>
      <c r="E11" s="218"/>
      <c r="F11" s="218"/>
      <c r="G11" s="218"/>
      <c r="H11" s="218"/>
      <c r="I11" s="218" t="s">
        <v>440</v>
      </c>
    </row>
    <row r="12" spans="3:9" x14ac:dyDescent="0.25">
      <c r="C12" s="208"/>
      <c r="D12" s="208" t="s">
        <v>221</v>
      </c>
      <c r="E12" s="161" t="s">
        <v>269</v>
      </c>
      <c r="F12" s="208" t="s">
        <v>271</v>
      </c>
      <c r="G12" s="208" t="s">
        <v>222</v>
      </c>
      <c r="H12" s="208" t="s">
        <v>224</v>
      </c>
      <c r="I12" s="208"/>
    </row>
    <row r="13" spans="3:9" x14ac:dyDescent="0.25">
      <c r="C13" s="217"/>
      <c r="D13" s="217"/>
      <c r="E13" s="165" t="s">
        <v>270</v>
      </c>
      <c r="F13" s="217"/>
      <c r="G13" s="217"/>
      <c r="H13" s="217"/>
      <c r="I13" s="217"/>
    </row>
    <row r="14" spans="3:9" x14ac:dyDescent="0.25">
      <c r="C14" s="169" t="s">
        <v>441</v>
      </c>
      <c r="D14" s="172">
        <f>D16</f>
        <v>576050508.76999986</v>
      </c>
      <c r="E14" s="172">
        <f t="shared" ref="E14:H14" si="0">E16</f>
        <v>40734222.809999987</v>
      </c>
      <c r="F14" s="172">
        <f>D14+E14</f>
        <v>616784731.5799998</v>
      </c>
      <c r="G14" s="172">
        <f t="shared" si="0"/>
        <v>209021683.07999992</v>
      </c>
      <c r="H14" s="172">
        <f t="shared" si="0"/>
        <v>204886657.76999998</v>
      </c>
      <c r="I14" s="173">
        <f>I16</f>
        <v>407763048.49999982</v>
      </c>
    </row>
    <row r="15" spans="3:9" x14ac:dyDescent="0.25">
      <c r="C15" s="155"/>
      <c r="D15" s="131"/>
      <c r="E15" s="131"/>
      <c r="F15" s="131"/>
      <c r="G15" s="131"/>
      <c r="H15" s="131"/>
      <c r="I15" s="121"/>
    </row>
    <row r="16" spans="3:9" x14ac:dyDescent="0.25">
      <c r="C16" s="156" t="s">
        <v>650</v>
      </c>
      <c r="D16" s="131">
        <f t="shared" ref="D16:I16" si="1">SUM(D18:D76)</f>
        <v>576050508.76999986</v>
      </c>
      <c r="E16" s="131">
        <f t="shared" si="1"/>
        <v>40734222.809999987</v>
      </c>
      <c r="F16" s="131">
        <f t="shared" si="1"/>
        <v>616784731.57999969</v>
      </c>
      <c r="G16" s="131">
        <f t="shared" si="1"/>
        <v>209021683.07999992</v>
      </c>
      <c r="H16" s="131">
        <f t="shared" si="1"/>
        <v>204886657.76999998</v>
      </c>
      <c r="I16" s="158">
        <f t="shared" si="1"/>
        <v>407763048.49999982</v>
      </c>
    </row>
    <row r="17" spans="3:12" x14ac:dyDescent="0.25">
      <c r="C17" s="157" t="s">
        <v>640</v>
      </c>
      <c r="D17" s="158"/>
      <c r="E17" s="157"/>
      <c r="F17" s="158"/>
      <c r="G17" s="158"/>
      <c r="H17" s="158"/>
      <c r="I17" s="158"/>
    </row>
    <row r="18" spans="3:12" x14ac:dyDescent="0.25">
      <c r="C18" s="157" t="s">
        <v>648</v>
      </c>
      <c r="D18" s="180">
        <v>20640824.140000001</v>
      </c>
      <c r="E18" s="180">
        <v>664737.74</v>
      </c>
      <c r="F18" s="158">
        <f>+E18+D18</f>
        <v>21305561.879999999</v>
      </c>
      <c r="G18" s="158">
        <v>8183836.7699999996</v>
      </c>
      <c r="H18" s="158">
        <v>8119752.3200000003</v>
      </c>
      <c r="I18" s="158">
        <f t="shared" ref="I18:I76" si="2">+F18-G18</f>
        <v>13121725.109999999</v>
      </c>
      <c r="K18" s="183"/>
      <c r="L18" s="183"/>
    </row>
    <row r="19" spans="3:12" x14ac:dyDescent="0.25">
      <c r="C19" s="157" t="s">
        <v>661</v>
      </c>
      <c r="D19" s="180">
        <v>781368.14</v>
      </c>
      <c r="E19" s="180">
        <v>1220623.3999999999</v>
      </c>
      <c r="F19" s="158">
        <f t="shared" ref="F19:F76" si="3">+E19+D19</f>
        <v>2001991.54</v>
      </c>
      <c r="G19" s="158">
        <v>896486.62</v>
      </c>
      <c r="H19" s="158">
        <v>874637.62</v>
      </c>
      <c r="I19" s="158">
        <f t="shared" si="2"/>
        <v>1105504.92</v>
      </c>
    </row>
    <row r="20" spans="3:12" ht="24" x14ac:dyDescent="0.25">
      <c r="C20" s="157" t="s">
        <v>662</v>
      </c>
      <c r="D20" s="180">
        <v>7833806.1399999997</v>
      </c>
      <c r="E20" s="180">
        <v>381944.86</v>
      </c>
      <c r="F20" s="158">
        <f t="shared" si="3"/>
        <v>8215751</v>
      </c>
      <c r="G20" s="158">
        <v>3238637.51</v>
      </c>
      <c r="H20" s="158">
        <v>3181920.96</v>
      </c>
      <c r="I20" s="158">
        <f t="shared" si="2"/>
        <v>4977113.49</v>
      </c>
    </row>
    <row r="21" spans="3:12" ht="24" x14ac:dyDescent="0.25">
      <c r="C21" s="157" t="s">
        <v>663</v>
      </c>
      <c r="D21" s="180">
        <v>6508516.1399999997</v>
      </c>
      <c r="E21" s="180">
        <v>487814.46</v>
      </c>
      <c r="F21" s="158">
        <f t="shared" si="3"/>
        <v>6996330.5999999996</v>
      </c>
      <c r="G21" s="158">
        <v>2676988.7799999998</v>
      </c>
      <c r="H21" s="158">
        <v>2642608.06</v>
      </c>
      <c r="I21" s="158">
        <f t="shared" si="2"/>
        <v>4319341.82</v>
      </c>
    </row>
    <row r="22" spans="3:12" ht="24" x14ac:dyDescent="0.25">
      <c r="C22" s="157" t="s">
        <v>664</v>
      </c>
      <c r="D22" s="180">
        <v>6797929.1399999997</v>
      </c>
      <c r="E22" s="180">
        <v>492221.08</v>
      </c>
      <c r="F22" s="158">
        <f t="shared" si="3"/>
        <v>7290150.2199999997</v>
      </c>
      <c r="G22" s="158">
        <v>3017923.13</v>
      </c>
      <c r="H22" s="158">
        <v>2956374.65</v>
      </c>
      <c r="I22" s="158">
        <f t="shared" si="2"/>
        <v>4272227.09</v>
      </c>
    </row>
    <row r="23" spans="3:12" x14ac:dyDescent="0.25">
      <c r="C23" s="157" t="s">
        <v>665</v>
      </c>
      <c r="D23" s="180">
        <v>2289514</v>
      </c>
      <c r="E23" s="180">
        <v>141042.74</v>
      </c>
      <c r="F23" s="158">
        <f t="shared" si="3"/>
        <v>2430556.7400000002</v>
      </c>
      <c r="G23" s="158">
        <v>1014508.61</v>
      </c>
      <c r="H23" s="158">
        <v>995795.81</v>
      </c>
      <c r="I23" s="158">
        <f t="shared" si="2"/>
        <v>1416048.1300000004</v>
      </c>
    </row>
    <row r="24" spans="3:12" x14ac:dyDescent="0.25">
      <c r="C24" s="157" t="s">
        <v>666</v>
      </c>
      <c r="D24" s="180">
        <v>1276838.1399999999</v>
      </c>
      <c r="E24" s="180">
        <v>180917.93</v>
      </c>
      <c r="F24" s="158">
        <f t="shared" si="3"/>
        <v>1457756.0699999998</v>
      </c>
      <c r="G24" s="158">
        <v>564501.11</v>
      </c>
      <c r="H24" s="158">
        <v>548510.02</v>
      </c>
      <c r="I24" s="158">
        <f t="shared" si="2"/>
        <v>893254.95999999985</v>
      </c>
    </row>
    <row r="25" spans="3:12" x14ac:dyDescent="0.25">
      <c r="C25" s="157" t="s">
        <v>667</v>
      </c>
      <c r="D25" s="180">
        <v>8304848.1399999997</v>
      </c>
      <c r="E25" s="180">
        <v>526516.66</v>
      </c>
      <c r="F25" s="158">
        <f t="shared" si="3"/>
        <v>8831364.7999999989</v>
      </c>
      <c r="G25" s="158">
        <v>3245029.12</v>
      </c>
      <c r="H25" s="158">
        <v>3194044.03</v>
      </c>
      <c r="I25" s="158">
        <f t="shared" si="2"/>
        <v>5586335.6799999988</v>
      </c>
    </row>
    <row r="26" spans="3:12" x14ac:dyDescent="0.25">
      <c r="C26" s="157" t="s">
        <v>668</v>
      </c>
      <c r="D26" s="180">
        <v>9065740.1400000006</v>
      </c>
      <c r="E26" s="180">
        <v>618317.1</v>
      </c>
      <c r="F26" s="158">
        <f t="shared" si="3"/>
        <v>9684057.2400000002</v>
      </c>
      <c r="G26" s="158">
        <v>3931551.74</v>
      </c>
      <c r="H26" s="158">
        <v>3823638.88</v>
      </c>
      <c r="I26" s="158">
        <f t="shared" si="2"/>
        <v>5752505.5</v>
      </c>
    </row>
    <row r="27" spans="3:12" x14ac:dyDescent="0.25">
      <c r="C27" s="157" t="s">
        <v>669</v>
      </c>
      <c r="D27" s="180">
        <v>9072962.1400000006</v>
      </c>
      <c r="E27" s="180">
        <v>825347.98</v>
      </c>
      <c r="F27" s="158">
        <f t="shared" si="3"/>
        <v>9898310.120000001</v>
      </c>
      <c r="G27" s="158">
        <v>3724782.45</v>
      </c>
      <c r="H27" s="158">
        <v>3657905.72</v>
      </c>
      <c r="I27" s="158">
        <f t="shared" si="2"/>
        <v>6173527.6700000009</v>
      </c>
    </row>
    <row r="28" spans="3:12" x14ac:dyDescent="0.25">
      <c r="C28" s="157" t="s">
        <v>670</v>
      </c>
      <c r="D28" s="180">
        <v>8830022.3000000007</v>
      </c>
      <c r="E28" s="180">
        <v>393890.81</v>
      </c>
      <c r="F28" s="158">
        <f t="shared" si="3"/>
        <v>9223913.1100000013</v>
      </c>
      <c r="G28" s="158">
        <v>4026832.27</v>
      </c>
      <c r="H28" s="158">
        <v>3967007.03</v>
      </c>
      <c r="I28" s="158">
        <f t="shared" si="2"/>
        <v>5197080.8400000017</v>
      </c>
    </row>
    <row r="29" spans="3:12" x14ac:dyDescent="0.25">
      <c r="C29" s="157" t="s">
        <v>652</v>
      </c>
      <c r="D29" s="180">
        <v>1656476.14</v>
      </c>
      <c r="E29" s="180">
        <v>155511.65</v>
      </c>
      <c r="F29" s="158">
        <f t="shared" si="3"/>
        <v>1811987.7899999998</v>
      </c>
      <c r="G29" s="158">
        <v>847903.11</v>
      </c>
      <c r="H29" s="158">
        <v>840297.43</v>
      </c>
      <c r="I29" s="158">
        <f t="shared" si="2"/>
        <v>964084.67999999982</v>
      </c>
    </row>
    <row r="30" spans="3:12" x14ac:dyDescent="0.25">
      <c r="C30" s="157" t="s">
        <v>671</v>
      </c>
      <c r="D30" s="180">
        <v>1173455.1399999999</v>
      </c>
      <c r="E30" s="180">
        <v>60350.2</v>
      </c>
      <c r="F30" s="158">
        <f t="shared" si="3"/>
        <v>1233805.3399999999</v>
      </c>
      <c r="G30" s="158">
        <v>591096.23</v>
      </c>
      <c r="H30" s="158">
        <v>585770.84</v>
      </c>
      <c r="I30" s="158">
        <f t="shared" si="2"/>
        <v>642709.10999999987</v>
      </c>
    </row>
    <row r="31" spans="3:12" x14ac:dyDescent="0.25">
      <c r="C31" s="157" t="s">
        <v>649</v>
      </c>
      <c r="D31" s="180">
        <v>12102718.42</v>
      </c>
      <c r="E31" s="180">
        <v>238336.5</v>
      </c>
      <c r="F31" s="158">
        <f t="shared" si="3"/>
        <v>12341054.92</v>
      </c>
      <c r="G31" s="158">
        <v>4808884.43</v>
      </c>
      <c r="H31" s="158">
        <v>4677904.3899999997</v>
      </c>
      <c r="I31" s="158">
        <f t="shared" si="2"/>
        <v>7532170.4900000002</v>
      </c>
    </row>
    <row r="32" spans="3:12" x14ac:dyDescent="0.25">
      <c r="C32" s="157" t="s">
        <v>653</v>
      </c>
      <c r="D32" s="180">
        <v>11720393.76</v>
      </c>
      <c r="E32" s="180">
        <v>2546981.62</v>
      </c>
      <c r="F32" s="158">
        <f t="shared" si="3"/>
        <v>14267375.379999999</v>
      </c>
      <c r="G32" s="158">
        <v>4983072.17</v>
      </c>
      <c r="H32" s="158">
        <v>4870472.87</v>
      </c>
      <c r="I32" s="158">
        <f t="shared" si="2"/>
        <v>9284303.209999999</v>
      </c>
    </row>
    <row r="33" spans="3:10" ht="24" x14ac:dyDescent="0.25">
      <c r="C33" s="157" t="s">
        <v>672</v>
      </c>
      <c r="D33" s="180">
        <v>62569206.219999999</v>
      </c>
      <c r="E33" s="180">
        <v>-2965711.76</v>
      </c>
      <c r="F33" s="158">
        <f t="shared" si="3"/>
        <v>59603494.460000001</v>
      </c>
      <c r="G33" s="158">
        <v>10565538.5</v>
      </c>
      <c r="H33" s="158">
        <v>10344594.83</v>
      </c>
      <c r="I33" s="158">
        <f t="shared" si="2"/>
        <v>49037955.960000001</v>
      </c>
    </row>
    <row r="34" spans="3:10" x14ac:dyDescent="0.25">
      <c r="C34" s="157" t="s">
        <v>673</v>
      </c>
      <c r="D34" s="180">
        <v>9837768.9000000004</v>
      </c>
      <c r="E34" s="180">
        <v>772760.78</v>
      </c>
      <c r="F34" s="158">
        <f t="shared" si="3"/>
        <v>10610529.68</v>
      </c>
      <c r="G34" s="158">
        <v>4074169.94</v>
      </c>
      <c r="H34" s="158">
        <v>3954854.37</v>
      </c>
      <c r="I34" s="158">
        <f t="shared" si="2"/>
        <v>6536359.7400000002</v>
      </c>
    </row>
    <row r="35" spans="3:10" ht="24" x14ac:dyDescent="0.25">
      <c r="C35" s="157" t="s">
        <v>674</v>
      </c>
      <c r="D35" s="180">
        <v>9832825.9000000004</v>
      </c>
      <c r="E35" s="180">
        <v>347036.37</v>
      </c>
      <c r="F35" s="158">
        <f t="shared" si="3"/>
        <v>10179862.27</v>
      </c>
      <c r="G35" s="158">
        <v>4186552.47</v>
      </c>
      <c r="H35" s="158">
        <v>4045333.42</v>
      </c>
      <c r="I35" s="158">
        <f t="shared" si="2"/>
        <v>5993309.7999999989</v>
      </c>
    </row>
    <row r="36" spans="3:10" x14ac:dyDescent="0.25">
      <c r="C36" s="157" t="s">
        <v>675</v>
      </c>
      <c r="D36" s="180">
        <v>10535260.9</v>
      </c>
      <c r="E36" s="180">
        <v>537023.75</v>
      </c>
      <c r="F36" s="158">
        <f t="shared" si="3"/>
        <v>11072284.65</v>
      </c>
      <c r="G36" s="158">
        <v>4496522.22</v>
      </c>
      <c r="H36" s="158">
        <v>4374663.95</v>
      </c>
      <c r="I36" s="158">
        <f t="shared" si="2"/>
        <v>6575762.4300000006</v>
      </c>
    </row>
    <row r="37" spans="3:10" x14ac:dyDescent="0.25">
      <c r="C37" s="157" t="s">
        <v>676</v>
      </c>
      <c r="D37" s="180">
        <v>11078134.9</v>
      </c>
      <c r="E37" s="180">
        <v>504909.12</v>
      </c>
      <c r="F37" s="158">
        <f t="shared" si="3"/>
        <v>11583044.02</v>
      </c>
      <c r="G37" s="158">
        <v>4759702.9000000004</v>
      </c>
      <c r="H37" s="158">
        <v>4631979.8</v>
      </c>
      <c r="I37" s="158">
        <f t="shared" si="2"/>
        <v>6823341.1199999992</v>
      </c>
    </row>
    <row r="38" spans="3:10" x14ac:dyDescent="0.25">
      <c r="C38" s="157" t="s">
        <v>677</v>
      </c>
      <c r="D38" s="180">
        <v>9827829.9000000004</v>
      </c>
      <c r="E38" s="180">
        <v>889065.84</v>
      </c>
      <c r="F38" s="158">
        <f t="shared" si="3"/>
        <v>10716895.74</v>
      </c>
      <c r="G38" s="158">
        <v>4015839.54</v>
      </c>
      <c r="H38" s="158">
        <v>3915820.48</v>
      </c>
      <c r="I38" s="158">
        <f t="shared" si="2"/>
        <v>6701056.2000000002</v>
      </c>
    </row>
    <row r="39" spans="3:10" x14ac:dyDescent="0.25">
      <c r="C39" s="157" t="s">
        <v>678</v>
      </c>
      <c r="D39" s="180">
        <v>10489297.9</v>
      </c>
      <c r="E39" s="180">
        <v>1147309.51</v>
      </c>
      <c r="F39" s="158">
        <f t="shared" si="3"/>
        <v>11636607.41</v>
      </c>
      <c r="G39" s="158">
        <v>4397234.67</v>
      </c>
      <c r="H39" s="158">
        <v>4261491.33</v>
      </c>
      <c r="I39" s="158">
        <f t="shared" si="2"/>
        <v>7239372.7400000002</v>
      </c>
    </row>
    <row r="40" spans="3:10" ht="24" x14ac:dyDescent="0.25">
      <c r="C40" s="157" t="s">
        <v>679</v>
      </c>
      <c r="D40" s="180">
        <v>14755985.9</v>
      </c>
      <c r="E40" s="180">
        <v>-1605118.5</v>
      </c>
      <c r="F40" s="158">
        <f t="shared" si="3"/>
        <v>13150867.4</v>
      </c>
      <c r="G40" s="158">
        <v>5290411.8899999997</v>
      </c>
      <c r="H40" s="158">
        <v>5134068.71</v>
      </c>
      <c r="I40" s="158">
        <f t="shared" si="2"/>
        <v>7860455.5100000007</v>
      </c>
    </row>
    <row r="41" spans="3:10" x14ac:dyDescent="0.25">
      <c r="C41" s="157" t="s">
        <v>680</v>
      </c>
      <c r="D41" s="180">
        <v>7930680.7599999998</v>
      </c>
      <c r="E41" s="180">
        <v>606625.89</v>
      </c>
      <c r="F41" s="158">
        <f t="shared" si="3"/>
        <v>8537306.6500000004</v>
      </c>
      <c r="G41" s="158">
        <v>2862722.01</v>
      </c>
      <c r="H41" s="158">
        <v>2819096.75</v>
      </c>
      <c r="I41" s="158">
        <f t="shared" si="2"/>
        <v>5674584.6400000006</v>
      </c>
    </row>
    <row r="42" spans="3:10" x14ac:dyDescent="0.25">
      <c r="C42" s="196" t="s">
        <v>701</v>
      </c>
      <c r="D42" s="180">
        <v>9094637.7599999998</v>
      </c>
      <c r="E42" s="182">
        <v>662392.48</v>
      </c>
      <c r="F42" s="158">
        <f t="shared" si="3"/>
        <v>9757030.2400000002</v>
      </c>
      <c r="G42" s="181">
        <v>1606907.86</v>
      </c>
      <c r="H42" s="181">
        <v>1594138.82</v>
      </c>
      <c r="I42" s="158">
        <f t="shared" si="2"/>
        <v>8150122.3799999999</v>
      </c>
    </row>
    <row r="43" spans="3:10" x14ac:dyDescent="0.25">
      <c r="C43" s="196" t="s">
        <v>681</v>
      </c>
      <c r="D43" s="180">
        <v>9569004.0800000001</v>
      </c>
      <c r="E43" s="180">
        <v>695502.75</v>
      </c>
      <c r="F43" s="158">
        <f t="shared" si="3"/>
        <v>10264506.83</v>
      </c>
      <c r="G43" s="181">
        <v>4123576.44</v>
      </c>
      <c r="H43" s="181">
        <v>4031708.05</v>
      </c>
      <c r="I43" s="158">
        <f t="shared" si="2"/>
        <v>6140930.3900000006</v>
      </c>
    </row>
    <row r="44" spans="3:10" x14ac:dyDescent="0.25">
      <c r="C44" s="196" t="s">
        <v>682</v>
      </c>
      <c r="D44" s="180">
        <v>24432878.82</v>
      </c>
      <c r="E44" s="180">
        <v>1373221.97</v>
      </c>
      <c r="F44" s="158">
        <f t="shared" si="3"/>
        <v>25806100.789999999</v>
      </c>
      <c r="G44" s="181">
        <v>4532958.1900000004</v>
      </c>
      <c r="H44" s="181">
        <v>4420255.82</v>
      </c>
      <c r="I44" s="158">
        <f t="shared" si="2"/>
        <v>21273142.599999998</v>
      </c>
    </row>
    <row r="45" spans="3:10" x14ac:dyDescent="0.25">
      <c r="C45" s="196" t="s">
        <v>654</v>
      </c>
      <c r="D45" s="180">
        <v>25793487.760000002</v>
      </c>
      <c r="E45" s="180">
        <v>2718962.6</v>
      </c>
      <c r="F45" s="158">
        <f t="shared" si="3"/>
        <v>28512450.360000003</v>
      </c>
      <c r="G45" s="181">
        <v>4543397.95</v>
      </c>
      <c r="H45" s="181">
        <v>4452910.53</v>
      </c>
      <c r="I45" s="158">
        <f t="shared" si="2"/>
        <v>23969052.410000004</v>
      </c>
    </row>
    <row r="46" spans="3:10" ht="24" x14ac:dyDescent="0.25">
      <c r="C46" s="196" t="s">
        <v>655</v>
      </c>
      <c r="D46" s="180">
        <v>59090103.710000001</v>
      </c>
      <c r="E46" s="180">
        <v>-3523677.97</v>
      </c>
      <c r="F46" s="158">
        <f t="shared" si="3"/>
        <v>55566425.740000002</v>
      </c>
      <c r="G46" s="181">
        <v>14285283.83</v>
      </c>
      <c r="H46" s="181">
        <v>13996718.24</v>
      </c>
      <c r="I46" s="158">
        <f t="shared" si="2"/>
        <v>41281141.910000004</v>
      </c>
    </row>
    <row r="47" spans="3:10" ht="24" x14ac:dyDescent="0.25">
      <c r="C47" s="196" t="s">
        <v>683</v>
      </c>
      <c r="D47" s="180">
        <v>5000845.76</v>
      </c>
      <c r="E47" s="180">
        <v>338771.7</v>
      </c>
      <c r="F47" s="158">
        <f t="shared" si="3"/>
        <v>5339617.46</v>
      </c>
      <c r="G47" s="181">
        <v>2098389.1</v>
      </c>
      <c r="H47" s="181">
        <v>2059621.72</v>
      </c>
      <c r="I47" s="158">
        <f t="shared" si="2"/>
        <v>3241228.36</v>
      </c>
    </row>
    <row r="48" spans="3:10" x14ac:dyDescent="0.25">
      <c r="C48" s="196" t="s">
        <v>684</v>
      </c>
      <c r="D48" s="180">
        <v>11386075.9</v>
      </c>
      <c r="E48" s="180">
        <v>993973.37</v>
      </c>
      <c r="F48" s="158">
        <f t="shared" si="3"/>
        <v>12380049.27</v>
      </c>
      <c r="G48" s="181">
        <v>4214787.28</v>
      </c>
      <c r="H48" s="181">
        <v>4098712.89</v>
      </c>
      <c r="I48" s="158">
        <f t="shared" si="2"/>
        <v>8165261.9899999993</v>
      </c>
      <c r="J48" s="174"/>
    </row>
    <row r="49" spans="3:9" x14ac:dyDescent="0.25">
      <c r="C49" s="157" t="s">
        <v>685</v>
      </c>
      <c r="D49" s="180">
        <v>10597450.9</v>
      </c>
      <c r="E49" s="180">
        <v>641241.96</v>
      </c>
      <c r="F49" s="158">
        <f t="shared" si="3"/>
        <v>11238692.859999999</v>
      </c>
      <c r="G49" s="158">
        <v>4105521.96</v>
      </c>
      <c r="H49" s="158">
        <v>4008665.57</v>
      </c>
      <c r="I49" s="158">
        <f t="shared" si="2"/>
        <v>7133170.8999999994</v>
      </c>
    </row>
    <row r="50" spans="3:9" x14ac:dyDescent="0.25">
      <c r="C50" s="157" t="s">
        <v>686</v>
      </c>
      <c r="D50" s="180">
        <v>8028169.7599999998</v>
      </c>
      <c r="E50" s="180">
        <v>605132.19999999995</v>
      </c>
      <c r="F50" s="158">
        <f t="shared" si="3"/>
        <v>8633301.959999999</v>
      </c>
      <c r="G50" s="158">
        <v>3159728</v>
      </c>
      <c r="H50" s="158">
        <v>3053426.3</v>
      </c>
      <c r="I50" s="158">
        <f t="shared" si="2"/>
        <v>5473573.959999999</v>
      </c>
    </row>
    <row r="51" spans="3:9" ht="24" x14ac:dyDescent="0.25">
      <c r="C51" s="157" t="s">
        <v>687</v>
      </c>
      <c r="D51" s="180">
        <v>1366572.14</v>
      </c>
      <c r="E51" s="180">
        <v>76884.11</v>
      </c>
      <c r="F51" s="158">
        <f t="shared" si="3"/>
        <v>1443456.25</v>
      </c>
      <c r="G51" s="158">
        <v>542980.79</v>
      </c>
      <c r="H51" s="158">
        <v>540571.42000000004</v>
      </c>
      <c r="I51" s="158">
        <f t="shared" si="2"/>
        <v>900475.46</v>
      </c>
    </row>
    <row r="52" spans="3:9" x14ac:dyDescent="0.25">
      <c r="C52" s="157" t="s">
        <v>702</v>
      </c>
      <c r="D52" s="180">
        <v>250661</v>
      </c>
      <c r="E52" s="180">
        <v>-2359.9699999999998</v>
      </c>
      <c r="F52" s="158">
        <f t="shared" si="3"/>
        <v>248301.03</v>
      </c>
      <c r="G52" s="158">
        <v>1431802.49</v>
      </c>
      <c r="H52" s="158">
        <v>1399533.48</v>
      </c>
      <c r="I52" s="158">
        <f t="shared" si="2"/>
        <v>-1183501.46</v>
      </c>
    </row>
    <row r="53" spans="3:9" x14ac:dyDescent="0.25">
      <c r="C53" s="157" t="s">
        <v>703</v>
      </c>
      <c r="D53" s="180">
        <v>2701499.32</v>
      </c>
      <c r="E53" s="180">
        <v>-6000</v>
      </c>
      <c r="F53" s="158">
        <f t="shared" si="3"/>
        <v>2695499.32</v>
      </c>
      <c r="G53" s="158">
        <v>2407473.3199999998</v>
      </c>
      <c r="H53" s="158">
        <v>2407243.21</v>
      </c>
      <c r="I53" s="158">
        <f t="shared" si="2"/>
        <v>288026</v>
      </c>
    </row>
    <row r="54" spans="3:9" ht="36" x14ac:dyDescent="0.25">
      <c r="C54" s="157" t="s">
        <v>712</v>
      </c>
      <c r="D54" s="180">
        <v>10454314.02</v>
      </c>
      <c r="E54" s="180">
        <v>554118.43999999994</v>
      </c>
      <c r="F54" s="158">
        <f t="shared" si="3"/>
        <v>11008432.459999999</v>
      </c>
      <c r="G54" s="158">
        <v>4406004.99</v>
      </c>
      <c r="H54" s="158">
        <v>4282488.2300000004</v>
      </c>
      <c r="I54" s="158">
        <f t="shared" si="2"/>
        <v>6602427.4699999988</v>
      </c>
    </row>
    <row r="55" spans="3:9" x14ac:dyDescent="0.25">
      <c r="C55" s="157" t="s">
        <v>713</v>
      </c>
      <c r="D55" s="180">
        <v>8407148.9000000004</v>
      </c>
      <c r="E55" s="180">
        <v>604970.37</v>
      </c>
      <c r="F55" s="158">
        <f t="shared" si="3"/>
        <v>9012119.2699999996</v>
      </c>
      <c r="G55" s="158">
        <v>3046332.03</v>
      </c>
      <c r="H55" s="158">
        <v>2973327.06</v>
      </c>
      <c r="I55" s="158">
        <f t="shared" si="2"/>
        <v>5965787.2400000002</v>
      </c>
    </row>
    <row r="56" spans="3:9" x14ac:dyDescent="0.25">
      <c r="C56" s="157" t="s">
        <v>722</v>
      </c>
      <c r="D56" s="180">
        <v>6523150</v>
      </c>
      <c r="E56" s="180">
        <v>102057.8</v>
      </c>
      <c r="F56" s="158">
        <f t="shared" si="3"/>
        <v>6625207.7999999998</v>
      </c>
      <c r="G56" s="158">
        <v>23494.29</v>
      </c>
      <c r="H56" s="158">
        <v>6915.96</v>
      </c>
      <c r="I56" s="158">
        <f t="shared" si="2"/>
        <v>6601713.5099999998</v>
      </c>
    </row>
    <row r="57" spans="3:9" x14ac:dyDescent="0.25">
      <c r="C57" s="157" t="s">
        <v>723</v>
      </c>
      <c r="D57" s="180">
        <v>0</v>
      </c>
      <c r="E57" s="180">
        <v>0</v>
      </c>
      <c r="F57" s="158">
        <f t="shared" si="3"/>
        <v>0</v>
      </c>
      <c r="G57" s="158">
        <v>1635786.57</v>
      </c>
      <c r="H57" s="158">
        <v>1589072.49</v>
      </c>
      <c r="I57" s="158">
        <f t="shared" si="2"/>
        <v>-1635786.57</v>
      </c>
    </row>
    <row r="58" spans="3:9" ht="24" x14ac:dyDescent="0.25">
      <c r="C58" s="157" t="s">
        <v>656</v>
      </c>
      <c r="D58" s="180">
        <v>7106583.7800000003</v>
      </c>
      <c r="E58" s="180">
        <v>394399.85</v>
      </c>
      <c r="F58" s="158">
        <f t="shared" si="3"/>
        <v>7500983.6299999999</v>
      </c>
      <c r="G58" s="158">
        <v>3264258.17</v>
      </c>
      <c r="H58" s="158">
        <v>3184747.23</v>
      </c>
      <c r="I58" s="158">
        <f t="shared" si="2"/>
        <v>4236725.46</v>
      </c>
    </row>
    <row r="59" spans="3:9" x14ac:dyDescent="0.25">
      <c r="C59" s="157" t="s">
        <v>657</v>
      </c>
      <c r="D59" s="180">
        <v>2672185.14</v>
      </c>
      <c r="E59" s="180">
        <v>216709.76000000001</v>
      </c>
      <c r="F59" s="158">
        <f t="shared" si="3"/>
        <v>2888894.9000000004</v>
      </c>
      <c r="G59" s="158">
        <v>1019734.34</v>
      </c>
      <c r="H59" s="158">
        <v>1002775.93</v>
      </c>
      <c r="I59" s="158">
        <f t="shared" si="2"/>
        <v>1869160.5600000005</v>
      </c>
    </row>
    <row r="60" spans="3:9" x14ac:dyDescent="0.25">
      <c r="C60" s="157" t="s">
        <v>658</v>
      </c>
      <c r="D60" s="180">
        <v>23107069.66</v>
      </c>
      <c r="E60" s="180">
        <v>3048280.84</v>
      </c>
      <c r="F60" s="158">
        <f t="shared" si="3"/>
        <v>26155350.5</v>
      </c>
      <c r="G60" s="158">
        <v>6734213.5099999998</v>
      </c>
      <c r="H60" s="158">
        <v>6624792.5</v>
      </c>
      <c r="I60" s="158">
        <f t="shared" si="2"/>
        <v>19421136.990000002</v>
      </c>
    </row>
    <row r="61" spans="3:9" x14ac:dyDescent="0.25">
      <c r="C61" s="157" t="s">
        <v>688</v>
      </c>
      <c r="D61" s="180">
        <v>1315286</v>
      </c>
      <c r="E61" s="180">
        <v>29060.74</v>
      </c>
      <c r="F61" s="158">
        <f t="shared" si="3"/>
        <v>1344346.74</v>
      </c>
      <c r="G61" s="158">
        <v>472661.22</v>
      </c>
      <c r="H61" s="158">
        <v>466984.7</v>
      </c>
      <c r="I61" s="158">
        <f t="shared" si="2"/>
        <v>871685.52</v>
      </c>
    </row>
    <row r="62" spans="3:9" ht="24" x14ac:dyDescent="0.25">
      <c r="C62" s="157" t="s">
        <v>689</v>
      </c>
      <c r="D62" s="180">
        <v>5109174.1399999997</v>
      </c>
      <c r="E62" s="180">
        <v>255205.13</v>
      </c>
      <c r="F62" s="158">
        <f t="shared" si="3"/>
        <v>5364379.2699999996</v>
      </c>
      <c r="G62" s="158">
        <v>2051627.13</v>
      </c>
      <c r="H62" s="158">
        <v>2008106.17</v>
      </c>
      <c r="I62" s="158">
        <f t="shared" si="2"/>
        <v>3312752.1399999997</v>
      </c>
    </row>
    <row r="63" spans="3:9" x14ac:dyDescent="0.25">
      <c r="C63" s="157" t="s">
        <v>690</v>
      </c>
      <c r="D63" s="180">
        <v>8740727.9399999995</v>
      </c>
      <c r="E63" s="180">
        <v>320884.08</v>
      </c>
      <c r="F63" s="158">
        <f t="shared" si="3"/>
        <v>9061612.0199999996</v>
      </c>
      <c r="G63" s="158">
        <v>3730884.38</v>
      </c>
      <c r="H63" s="158">
        <v>3689940.2</v>
      </c>
      <c r="I63" s="158">
        <f t="shared" si="2"/>
        <v>5330727.6399999997</v>
      </c>
    </row>
    <row r="64" spans="3:9" x14ac:dyDescent="0.25">
      <c r="C64" s="157" t="s">
        <v>691</v>
      </c>
      <c r="D64" s="180">
        <v>7987102.2999999998</v>
      </c>
      <c r="E64" s="180">
        <v>297163.89</v>
      </c>
      <c r="F64" s="158">
        <f t="shared" si="3"/>
        <v>8284266.1899999995</v>
      </c>
      <c r="G64" s="158">
        <v>3128353.56</v>
      </c>
      <c r="H64" s="158">
        <v>3064950.76</v>
      </c>
      <c r="I64" s="158">
        <f t="shared" si="2"/>
        <v>5155912.629999999</v>
      </c>
    </row>
    <row r="65" spans="3:9" ht="24" x14ac:dyDescent="0.25">
      <c r="C65" s="157" t="s">
        <v>692</v>
      </c>
      <c r="D65" s="180">
        <v>28630071.140000001</v>
      </c>
      <c r="E65" s="180">
        <v>17849374.199999999</v>
      </c>
      <c r="F65" s="158">
        <f t="shared" si="3"/>
        <v>46479445.340000004</v>
      </c>
      <c r="G65" s="158">
        <v>23339847.390000001</v>
      </c>
      <c r="H65" s="158">
        <v>23232649.16</v>
      </c>
      <c r="I65" s="158">
        <f t="shared" si="2"/>
        <v>23139597.950000003</v>
      </c>
    </row>
    <row r="66" spans="3:9" ht="24" x14ac:dyDescent="0.25">
      <c r="C66" s="157" t="s">
        <v>704</v>
      </c>
      <c r="D66" s="180">
        <v>9361867.9000000004</v>
      </c>
      <c r="E66" s="180">
        <v>861809.64</v>
      </c>
      <c r="F66" s="158">
        <f t="shared" si="3"/>
        <v>10223677.540000001</v>
      </c>
      <c r="G66" s="158">
        <v>4515767.92</v>
      </c>
      <c r="H66" s="158">
        <v>4385600.05</v>
      </c>
      <c r="I66" s="158">
        <f t="shared" si="2"/>
        <v>5707909.620000001</v>
      </c>
    </row>
    <row r="67" spans="3:9" x14ac:dyDescent="0.25">
      <c r="C67" s="157" t="s">
        <v>732</v>
      </c>
      <c r="D67" s="180">
        <v>0</v>
      </c>
      <c r="E67" s="180">
        <v>0</v>
      </c>
      <c r="F67" s="158">
        <f t="shared" si="3"/>
        <v>0</v>
      </c>
      <c r="G67" s="158">
        <v>30879.54</v>
      </c>
      <c r="H67" s="158">
        <v>28203.49</v>
      </c>
      <c r="I67" s="158">
        <f t="shared" si="2"/>
        <v>-30879.54</v>
      </c>
    </row>
    <row r="68" spans="3:9" x14ac:dyDescent="0.25">
      <c r="C68" s="157" t="s">
        <v>659</v>
      </c>
      <c r="D68" s="180">
        <v>10670815.24</v>
      </c>
      <c r="E68" s="180">
        <v>985792.29</v>
      </c>
      <c r="F68" s="158">
        <f t="shared" si="3"/>
        <v>11656607.530000001</v>
      </c>
      <c r="G68" s="158">
        <v>5271176.3</v>
      </c>
      <c r="H68" s="158">
        <v>5188277.6500000004</v>
      </c>
      <c r="I68" s="158">
        <f t="shared" si="2"/>
        <v>6385431.2300000014</v>
      </c>
    </row>
    <row r="69" spans="3:9" x14ac:dyDescent="0.25">
      <c r="C69" s="157" t="s">
        <v>693</v>
      </c>
      <c r="D69" s="180">
        <v>2161918</v>
      </c>
      <c r="E69" s="180">
        <v>118722.96</v>
      </c>
      <c r="F69" s="158">
        <f t="shared" si="3"/>
        <v>2280640.96</v>
      </c>
      <c r="G69" s="158">
        <v>568929.93000000005</v>
      </c>
      <c r="H69" s="158">
        <v>555995.29</v>
      </c>
      <c r="I69" s="158">
        <f t="shared" si="2"/>
        <v>1711711.0299999998</v>
      </c>
    </row>
    <row r="70" spans="3:9" ht="24" x14ac:dyDescent="0.25">
      <c r="C70" s="157" t="s">
        <v>694</v>
      </c>
      <c r="D70" s="180">
        <v>2421434.14</v>
      </c>
      <c r="E70" s="180">
        <v>-368027.19</v>
      </c>
      <c r="F70" s="158">
        <f t="shared" si="3"/>
        <v>2053406.9500000002</v>
      </c>
      <c r="G70" s="158">
        <v>828559.64</v>
      </c>
      <c r="H70" s="158">
        <v>817556.8</v>
      </c>
      <c r="I70" s="158">
        <f t="shared" si="2"/>
        <v>1224847.31</v>
      </c>
    </row>
    <row r="71" spans="3:9" x14ac:dyDescent="0.25">
      <c r="C71" s="157" t="s">
        <v>695</v>
      </c>
      <c r="D71" s="180">
        <v>2616913.14</v>
      </c>
      <c r="E71" s="180">
        <v>307417.17</v>
      </c>
      <c r="F71" s="158">
        <f t="shared" si="3"/>
        <v>2924330.31</v>
      </c>
      <c r="G71" s="158">
        <v>1021392.73</v>
      </c>
      <c r="H71" s="158">
        <v>1016725.09</v>
      </c>
      <c r="I71" s="158">
        <f t="shared" si="2"/>
        <v>1902937.58</v>
      </c>
    </row>
    <row r="72" spans="3:9" x14ac:dyDescent="0.25">
      <c r="C72" s="157" t="s">
        <v>696</v>
      </c>
      <c r="D72" s="180">
        <v>2026634.14</v>
      </c>
      <c r="E72" s="180">
        <v>312737.28999999998</v>
      </c>
      <c r="F72" s="158">
        <f t="shared" si="3"/>
        <v>2339371.4299999997</v>
      </c>
      <c r="G72" s="158">
        <v>1125597.73</v>
      </c>
      <c r="H72" s="158">
        <v>1077224.6499999999</v>
      </c>
      <c r="I72" s="158">
        <f t="shared" si="2"/>
        <v>1213773.6999999997</v>
      </c>
    </row>
    <row r="73" spans="3:9" ht="24" x14ac:dyDescent="0.25">
      <c r="C73" s="157" t="s">
        <v>697</v>
      </c>
      <c r="D73" s="180">
        <v>3531291</v>
      </c>
      <c r="E73" s="180">
        <v>168320.89</v>
      </c>
      <c r="F73" s="158">
        <f t="shared" si="3"/>
        <v>3699611.89</v>
      </c>
      <c r="G73" s="158">
        <v>1782389.24</v>
      </c>
      <c r="H73" s="158">
        <v>1753506.81</v>
      </c>
      <c r="I73" s="158">
        <f t="shared" si="2"/>
        <v>1917222.6500000001</v>
      </c>
    </row>
    <row r="74" spans="3:9" x14ac:dyDescent="0.25">
      <c r="C74" s="157" t="s">
        <v>660</v>
      </c>
      <c r="D74" s="180">
        <v>5429628</v>
      </c>
      <c r="E74" s="180">
        <v>512817.51</v>
      </c>
      <c r="F74" s="158">
        <f t="shared" si="3"/>
        <v>5942445.5099999998</v>
      </c>
      <c r="G74" s="158">
        <v>2176160.84</v>
      </c>
      <c r="H74" s="158">
        <v>2110901.61</v>
      </c>
      <c r="I74" s="158">
        <f t="shared" si="2"/>
        <v>3766284.67</v>
      </c>
    </row>
    <row r="75" spans="3:9" x14ac:dyDescent="0.25">
      <c r="C75" s="157" t="s">
        <v>705</v>
      </c>
      <c r="D75" s="180">
        <v>2936659.98</v>
      </c>
      <c r="E75" s="180">
        <v>332252.67</v>
      </c>
      <c r="F75" s="158">
        <f t="shared" si="3"/>
        <v>3268912.65</v>
      </c>
      <c r="G75" s="158">
        <v>1394096.23</v>
      </c>
      <c r="H75" s="158">
        <v>1343865.62</v>
      </c>
      <c r="I75" s="158">
        <f t="shared" si="2"/>
        <v>1874816.42</v>
      </c>
    </row>
    <row r="76" spans="3:9" x14ac:dyDescent="0.25">
      <c r="C76" s="157" t="s">
        <v>724</v>
      </c>
      <c r="D76" s="180">
        <v>2616744</v>
      </c>
      <c r="E76" s="180">
        <v>87653.55</v>
      </c>
      <c r="F76" s="158">
        <f t="shared" si="3"/>
        <v>2704397.55</v>
      </c>
      <c r="G76" s="158">
        <v>0</v>
      </c>
      <c r="H76" s="158">
        <v>0</v>
      </c>
      <c r="I76" s="158">
        <f t="shared" si="2"/>
        <v>2704397.55</v>
      </c>
    </row>
    <row r="77" spans="3:9" x14ac:dyDescent="0.25">
      <c r="C77" s="170" t="s">
        <v>449</v>
      </c>
      <c r="D77" s="176">
        <v>0</v>
      </c>
      <c r="E77" s="176">
        <f>SUM(E79:E86)</f>
        <v>0</v>
      </c>
      <c r="F77" s="176">
        <f>SUM(F79:F86)</f>
        <v>0</v>
      </c>
      <c r="G77" s="176">
        <f>SUM(G79:G86)</f>
        <v>0</v>
      </c>
      <c r="H77" s="176">
        <f>SUM(H79:H86)</f>
        <v>0</v>
      </c>
      <c r="I77" s="178">
        <f>+F77</f>
        <v>0</v>
      </c>
    </row>
    <row r="78" spans="3:9" x14ac:dyDescent="0.25">
      <c r="C78" s="170" t="s">
        <v>450</v>
      </c>
      <c r="D78" s="176">
        <v>0</v>
      </c>
      <c r="E78" s="176">
        <v>0</v>
      </c>
      <c r="F78" s="176">
        <v>0</v>
      </c>
      <c r="G78" s="176">
        <v>0</v>
      </c>
      <c r="H78" s="176">
        <v>0</v>
      </c>
      <c r="I78" s="178">
        <v>0</v>
      </c>
    </row>
    <row r="79" spans="3:9" x14ac:dyDescent="0.25">
      <c r="C79" s="156" t="s">
        <v>711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21">
        <f>+F79</f>
        <v>0</v>
      </c>
    </row>
    <row r="80" spans="3:9" x14ac:dyDescent="0.25">
      <c r="C80" s="156" t="s">
        <v>442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21">
        <v>0</v>
      </c>
    </row>
    <row r="81" spans="3:12" x14ac:dyDescent="0.25">
      <c r="C81" s="156" t="s">
        <v>443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121">
        <v>0</v>
      </c>
    </row>
    <row r="82" spans="3:12" x14ac:dyDescent="0.25">
      <c r="C82" s="156" t="s">
        <v>444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21">
        <v>0</v>
      </c>
    </row>
    <row r="83" spans="3:12" x14ac:dyDescent="0.25">
      <c r="C83" s="156" t="s">
        <v>445</v>
      </c>
      <c r="D83" s="131">
        <v>0</v>
      </c>
      <c r="E83" s="131">
        <v>0</v>
      </c>
      <c r="F83" s="131">
        <v>0</v>
      </c>
      <c r="G83" s="131">
        <v>0</v>
      </c>
      <c r="H83" s="131">
        <v>0</v>
      </c>
      <c r="I83" s="121">
        <v>0</v>
      </c>
    </row>
    <row r="84" spans="3:12" x14ac:dyDescent="0.25">
      <c r="C84" s="156" t="s">
        <v>446</v>
      </c>
      <c r="D84" s="131">
        <v>0</v>
      </c>
      <c r="E84" s="131">
        <v>0</v>
      </c>
      <c r="F84" s="131">
        <v>0</v>
      </c>
      <c r="G84" s="131">
        <v>0</v>
      </c>
      <c r="H84" s="131">
        <v>0</v>
      </c>
      <c r="I84" s="121">
        <v>0</v>
      </c>
      <c r="L84" s="113"/>
    </row>
    <row r="85" spans="3:12" x14ac:dyDescent="0.25">
      <c r="C85" s="156" t="s">
        <v>447</v>
      </c>
      <c r="D85" s="131">
        <v>0</v>
      </c>
      <c r="E85" s="131">
        <v>0</v>
      </c>
      <c r="F85" s="131">
        <v>0</v>
      </c>
      <c r="G85" s="131">
        <v>0</v>
      </c>
      <c r="H85" s="131">
        <v>0</v>
      </c>
      <c r="I85" s="121">
        <v>0</v>
      </c>
    </row>
    <row r="86" spans="3:12" x14ac:dyDescent="0.25">
      <c r="C86" s="156" t="s">
        <v>448</v>
      </c>
      <c r="D86" s="131">
        <v>0</v>
      </c>
      <c r="E86" s="131">
        <v>0</v>
      </c>
      <c r="F86" s="131">
        <v>0</v>
      </c>
      <c r="G86" s="131">
        <v>0</v>
      </c>
      <c r="H86" s="131">
        <v>0</v>
      </c>
      <c r="I86" s="121">
        <v>0</v>
      </c>
    </row>
    <row r="87" spans="3:12" x14ac:dyDescent="0.25">
      <c r="C87" s="41"/>
      <c r="D87" s="125"/>
      <c r="E87" s="123"/>
      <c r="F87" s="124"/>
      <c r="G87" s="123"/>
      <c r="H87" s="124"/>
      <c r="I87" s="123"/>
    </row>
    <row r="88" spans="3:12" x14ac:dyDescent="0.25">
      <c r="C88" s="155" t="s">
        <v>437</v>
      </c>
      <c r="D88" s="176">
        <f t="shared" ref="D88:I88" si="4">D14+D77</f>
        <v>576050508.76999986</v>
      </c>
      <c r="E88" s="176">
        <f t="shared" si="4"/>
        <v>40734222.809999987</v>
      </c>
      <c r="F88" s="176">
        <f t="shared" si="4"/>
        <v>616784731.5799998</v>
      </c>
      <c r="G88" s="176">
        <f t="shared" si="4"/>
        <v>209021683.07999992</v>
      </c>
      <c r="H88" s="176">
        <f t="shared" si="4"/>
        <v>204886657.76999998</v>
      </c>
      <c r="I88" s="177">
        <f t="shared" si="4"/>
        <v>407763048.49999982</v>
      </c>
    </row>
    <row r="89" spans="3:12" x14ac:dyDescent="0.25">
      <c r="C89" s="102"/>
      <c r="D89" s="128"/>
      <c r="E89" s="126"/>
      <c r="F89" s="127"/>
      <c r="G89" s="126"/>
      <c r="H89" s="127"/>
      <c r="I89" s="126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/>
  <pageMargins left="0.31496062992125984" right="0.31496062992125984" top="0.39370078740157483" bottom="0.39370078740157483" header="0.31496062992125984" footer="0.31496062992125984"/>
  <pageSetup scale="44" orientation="portrait" r:id="rId1"/>
  <ignoredErrors>
    <ignoredError sqref="F1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J100"/>
  <sheetViews>
    <sheetView zoomScaleNormal="100" workbookViewId="0">
      <selection activeCell="J16" sqref="J16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263" t="s">
        <v>640</v>
      </c>
      <c r="D4" s="264"/>
      <c r="E4" s="264"/>
      <c r="F4" s="264"/>
      <c r="G4" s="264"/>
      <c r="H4" s="264"/>
      <c r="I4" s="264"/>
      <c r="J4" s="265"/>
    </row>
    <row r="5" spans="3:10" x14ac:dyDescent="0.25">
      <c r="C5" s="266" t="s">
        <v>356</v>
      </c>
      <c r="D5" s="218"/>
      <c r="E5" s="218"/>
      <c r="F5" s="218"/>
      <c r="G5" s="218"/>
      <c r="H5" s="218"/>
      <c r="I5" s="218"/>
      <c r="J5" s="267"/>
    </row>
    <row r="6" spans="3:10" x14ac:dyDescent="0.25">
      <c r="C6" s="233" t="s">
        <v>451</v>
      </c>
      <c r="D6" s="208"/>
      <c r="E6" s="208"/>
      <c r="F6" s="208"/>
      <c r="G6" s="208"/>
      <c r="H6" s="208"/>
      <c r="I6" s="208"/>
      <c r="J6" s="234"/>
    </row>
    <row r="7" spans="3:10" x14ac:dyDescent="0.25">
      <c r="C7" s="235" t="s">
        <v>728</v>
      </c>
      <c r="D7" s="208"/>
      <c r="E7" s="208"/>
      <c r="F7" s="208"/>
      <c r="G7" s="208"/>
      <c r="H7" s="208"/>
      <c r="I7" s="208"/>
      <c r="J7" s="234"/>
    </row>
    <row r="8" spans="3:10" x14ac:dyDescent="0.25">
      <c r="C8" s="260" t="s">
        <v>1</v>
      </c>
      <c r="D8" s="217"/>
      <c r="E8" s="217"/>
      <c r="F8" s="217"/>
      <c r="G8" s="217"/>
      <c r="H8" s="217"/>
      <c r="I8" s="217"/>
      <c r="J8" s="261"/>
    </row>
    <row r="9" spans="3:10" x14ac:dyDescent="0.25">
      <c r="C9" s="218" t="s">
        <v>2</v>
      </c>
      <c r="D9" s="218"/>
      <c r="E9" s="218" t="s">
        <v>358</v>
      </c>
      <c r="F9" s="218"/>
      <c r="G9" s="218"/>
      <c r="H9" s="218"/>
      <c r="I9" s="218"/>
      <c r="J9" s="218" t="s">
        <v>440</v>
      </c>
    </row>
    <row r="10" spans="3:10" x14ac:dyDescent="0.25">
      <c r="C10" s="208"/>
      <c r="D10" s="208"/>
      <c r="E10" s="208" t="s">
        <v>221</v>
      </c>
      <c r="F10" s="161" t="s">
        <v>269</v>
      </c>
      <c r="G10" s="208" t="s">
        <v>271</v>
      </c>
      <c r="H10" s="208" t="s">
        <v>222</v>
      </c>
      <c r="I10" s="208" t="s">
        <v>224</v>
      </c>
      <c r="J10" s="208"/>
    </row>
    <row r="11" spans="3:10" x14ac:dyDescent="0.25">
      <c r="C11" s="217"/>
      <c r="D11" s="217"/>
      <c r="E11" s="217"/>
      <c r="F11" s="165" t="s">
        <v>270</v>
      </c>
      <c r="G11" s="217"/>
      <c r="H11" s="217"/>
      <c r="I11" s="217"/>
      <c r="J11" s="217"/>
    </row>
    <row r="12" spans="3:10" x14ac:dyDescent="0.25">
      <c r="C12" s="246"/>
      <c r="D12" s="247"/>
      <c r="E12" s="39"/>
      <c r="F12" s="40"/>
      <c r="G12" s="40"/>
      <c r="H12" s="10"/>
      <c r="I12" s="40"/>
      <c r="J12" s="40"/>
    </row>
    <row r="13" spans="3:10" x14ac:dyDescent="0.25">
      <c r="C13" s="244" t="s">
        <v>452</v>
      </c>
      <c r="D13" s="240"/>
      <c r="E13" s="131">
        <f>+E14+E24+E34</f>
        <v>576050508.76999986</v>
      </c>
      <c r="F13" s="121">
        <f t="shared" ref="F13:J13" si="0">+F14+F24+F34</f>
        <v>40734222.809999987</v>
      </c>
      <c r="G13" s="121">
        <f t="shared" si="0"/>
        <v>616784731.5799998</v>
      </c>
      <c r="H13" s="122">
        <f t="shared" si="0"/>
        <v>209021683.07999992</v>
      </c>
      <c r="I13" s="121">
        <f t="shared" si="0"/>
        <v>204886657.76999998</v>
      </c>
      <c r="J13" s="121">
        <f t="shared" si="0"/>
        <v>407763048.49999988</v>
      </c>
    </row>
    <row r="14" spans="3:10" x14ac:dyDescent="0.25">
      <c r="C14" s="244" t="s">
        <v>453</v>
      </c>
      <c r="D14" s="240"/>
      <c r="E14" s="131">
        <f>SUM(E15:E22)</f>
        <v>576050508.76999986</v>
      </c>
      <c r="F14" s="121">
        <f t="shared" ref="F14:I14" si="1">SUM(F15:F22)</f>
        <v>40734222.809999987</v>
      </c>
      <c r="G14" s="121">
        <f t="shared" si="1"/>
        <v>616784731.5799998</v>
      </c>
      <c r="H14" s="122">
        <f t="shared" si="1"/>
        <v>209021683.07999992</v>
      </c>
      <c r="I14" s="121">
        <f t="shared" si="1"/>
        <v>204886657.76999998</v>
      </c>
      <c r="J14" s="121">
        <f>+G14-H14</f>
        <v>407763048.49999988</v>
      </c>
    </row>
    <row r="15" spans="3:10" x14ac:dyDescent="0.25">
      <c r="C15" s="35"/>
      <c r="D15" s="36" t="s">
        <v>454</v>
      </c>
      <c r="E15" s="131">
        <v>0</v>
      </c>
      <c r="F15" s="121">
        <v>0</v>
      </c>
      <c r="G15" s="121">
        <v>0</v>
      </c>
      <c r="H15" s="122">
        <v>0</v>
      </c>
      <c r="I15" s="121">
        <v>0</v>
      </c>
      <c r="J15" s="121">
        <v>0</v>
      </c>
    </row>
    <row r="16" spans="3:10" x14ac:dyDescent="0.25">
      <c r="C16" s="35"/>
      <c r="D16" s="36" t="s">
        <v>455</v>
      </c>
      <c r="E16" s="131">
        <f>+'formato 6b'!D16</f>
        <v>576050508.76999986</v>
      </c>
      <c r="F16" s="121">
        <f>+'formato 6b'!E16</f>
        <v>40734222.809999987</v>
      </c>
      <c r="G16" s="121">
        <f>+'formato 6b'!F14</f>
        <v>616784731.5799998</v>
      </c>
      <c r="H16" s="122">
        <f>+'formato 6b'!G16</f>
        <v>209021683.07999992</v>
      </c>
      <c r="I16" s="121">
        <f>+'formato 6b'!H16</f>
        <v>204886657.76999998</v>
      </c>
      <c r="J16" s="121">
        <f>+G16-H16</f>
        <v>407763048.49999988</v>
      </c>
    </row>
    <row r="17" spans="3:10" x14ac:dyDescent="0.25">
      <c r="C17" s="35"/>
      <c r="D17" s="36" t="s">
        <v>456</v>
      </c>
      <c r="E17" s="131">
        <v>0</v>
      </c>
      <c r="F17" s="121">
        <v>0</v>
      </c>
      <c r="G17" s="121">
        <v>0</v>
      </c>
      <c r="H17" s="122">
        <v>0</v>
      </c>
      <c r="I17" s="121">
        <v>0</v>
      </c>
      <c r="J17" s="121">
        <v>0</v>
      </c>
    </row>
    <row r="18" spans="3:10" x14ac:dyDescent="0.25">
      <c r="C18" s="35"/>
      <c r="D18" s="36" t="s">
        <v>457</v>
      </c>
      <c r="E18" s="131">
        <v>0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</row>
    <row r="19" spans="3:10" x14ac:dyDescent="0.25">
      <c r="C19" s="35"/>
      <c r="D19" s="36" t="s">
        <v>458</v>
      </c>
      <c r="E19" s="131">
        <v>0</v>
      </c>
      <c r="F19" s="121">
        <v>0</v>
      </c>
      <c r="G19" s="121">
        <v>0</v>
      </c>
      <c r="H19" s="122">
        <v>0</v>
      </c>
      <c r="I19" s="121">
        <v>0</v>
      </c>
      <c r="J19" s="121">
        <v>0</v>
      </c>
    </row>
    <row r="20" spans="3:10" x14ac:dyDescent="0.25">
      <c r="C20" s="35"/>
      <c r="D20" s="36" t="s">
        <v>459</v>
      </c>
      <c r="E20" s="131">
        <v>0</v>
      </c>
      <c r="F20" s="121">
        <v>0</v>
      </c>
      <c r="G20" s="121">
        <v>0</v>
      </c>
      <c r="H20" s="122">
        <v>0</v>
      </c>
      <c r="I20" s="121">
        <v>0</v>
      </c>
      <c r="J20" s="121">
        <v>0</v>
      </c>
    </row>
    <row r="21" spans="3:10" x14ac:dyDescent="0.25">
      <c r="C21" s="35"/>
      <c r="D21" s="36" t="s">
        <v>460</v>
      </c>
      <c r="E21" s="131">
        <v>0</v>
      </c>
      <c r="F21" s="121">
        <v>0</v>
      </c>
      <c r="G21" s="121">
        <v>0</v>
      </c>
      <c r="H21" s="122">
        <v>0</v>
      </c>
      <c r="I21" s="121">
        <v>0</v>
      </c>
      <c r="J21" s="121">
        <v>0</v>
      </c>
    </row>
    <row r="22" spans="3:10" x14ac:dyDescent="0.25">
      <c r="C22" s="35"/>
      <c r="D22" s="36" t="s">
        <v>461</v>
      </c>
      <c r="E22" s="131">
        <v>0</v>
      </c>
      <c r="F22" s="121">
        <v>0</v>
      </c>
      <c r="G22" s="121">
        <v>0</v>
      </c>
      <c r="H22" s="122">
        <v>0</v>
      </c>
      <c r="I22" s="121">
        <v>0</v>
      </c>
      <c r="J22" s="121">
        <v>0</v>
      </c>
    </row>
    <row r="23" spans="3:10" x14ac:dyDescent="0.25">
      <c r="C23" s="35"/>
      <c r="D23" s="36"/>
      <c r="E23" s="125"/>
      <c r="F23" s="123"/>
      <c r="G23" s="123"/>
      <c r="H23" s="124"/>
      <c r="I23" s="123"/>
      <c r="J23" s="123"/>
    </row>
    <row r="24" spans="3:10" x14ac:dyDescent="0.25">
      <c r="C24" s="244" t="s">
        <v>462</v>
      </c>
      <c r="D24" s="240"/>
      <c r="E24" s="131">
        <f>SUM(E26:E32)</f>
        <v>0</v>
      </c>
      <c r="F24" s="121">
        <f t="shared" ref="F24:J25" si="2">SUM(F26:F32)</f>
        <v>0</v>
      </c>
      <c r="G24" s="121">
        <f t="shared" si="2"/>
        <v>0</v>
      </c>
      <c r="H24" s="122">
        <f t="shared" si="2"/>
        <v>0</v>
      </c>
      <c r="I24" s="121">
        <f t="shared" si="2"/>
        <v>0</v>
      </c>
      <c r="J24" s="121">
        <f t="shared" si="2"/>
        <v>0</v>
      </c>
    </row>
    <row r="25" spans="3:10" x14ac:dyDescent="0.25">
      <c r="C25" s="35"/>
      <c r="D25" s="36" t="s">
        <v>463</v>
      </c>
      <c r="E25" s="131">
        <v>0</v>
      </c>
      <c r="F25" s="121">
        <f t="shared" si="2"/>
        <v>0</v>
      </c>
      <c r="G25" s="121">
        <v>0</v>
      </c>
      <c r="H25" s="122">
        <v>0</v>
      </c>
      <c r="I25" s="121">
        <v>0</v>
      </c>
      <c r="J25" s="121">
        <v>0</v>
      </c>
    </row>
    <row r="26" spans="3:10" x14ac:dyDescent="0.25">
      <c r="C26" s="35"/>
      <c r="D26" s="36" t="s">
        <v>464</v>
      </c>
      <c r="E26" s="131">
        <v>0</v>
      </c>
      <c r="F26" s="121">
        <v>0</v>
      </c>
      <c r="G26" s="121">
        <v>0</v>
      </c>
      <c r="H26" s="122">
        <v>0</v>
      </c>
      <c r="I26" s="121">
        <v>0</v>
      </c>
      <c r="J26" s="121">
        <v>0</v>
      </c>
    </row>
    <row r="27" spans="3:10" x14ac:dyDescent="0.25">
      <c r="C27" s="35"/>
      <c r="D27" s="36" t="s">
        <v>465</v>
      </c>
      <c r="E27" s="131">
        <v>0</v>
      </c>
      <c r="F27" s="121">
        <v>0</v>
      </c>
      <c r="G27" s="121">
        <v>0</v>
      </c>
      <c r="H27" s="122">
        <v>0</v>
      </c>
      <c r="I27" s="121">
        <v>0</v>
      </c>
      <c r="J27" s="121">
        <v>0</v>
      </c>
    </row>
    <row r="28" spans="3:10" x14ac:dyDescent="0.25">
      <c r="C28" s="245"/>
      <c r="D28" s="36" t="s">
        <v>466</v>
      </c>
      <c r="E28" s="131">
        <v>0</v>
      </c>
      <c r="F28" s="121">
        <v>0</v>
      </c>
      <c r="G28" s="121">
        <v>0</v>
      </c>
      <c r="H28" s="122">
        <v>0</v>
      </c>
      <c r="I28" s="121">
        <v>0</v>
      </c>
      <c r="J28" s="121">
        <v>0</v>
      </c>
    </row>
    <row r="29" spans="3:10" x14ac:dyDescent="0.25">
      <c r="C29" s="245"/>
      <c r="D29" s="36" t="s">
        <v>467</v>
      </c>
      <c r="E29" s="131"/>
      <c r="F29" s="121"/>
      <c r="G29" s="121"/>
      <c r="H29" s="122"/>
      <c r="I29" s="121"/>
      <c r="J29" s="121"/>
    </row>
    <row r="30" spans="3:10" x14ac:dyDescent="0.25">
      <c r="C30" s="35"/>
      <c r="D30" s="36" t="s">
        <v>468</v>
      </c>
      <c r="E30" s="131">
        <v>0</v>
      </c>
      <c r="F30" s="121">
        <v>0</v>
      </c>
      <c r="G30" s="121">
        <v>0</v>
      </c>
      <c r="H30" s="122">
        <v>0</v>
      </c>
      <c r="I30" s="121">
        <v>0</v>
      </c>
      <c r="J30" s="121">
        <v>0</v>
      </c>
    </row>
    <row r="31" spans="3:10" x14ac:dyDescent="0.25">
      <c r="C31" s="35"/>
      <c r="D31" s="36" t="s">
        <v>469</v>
      </c>
      <c r="E31" s="131">
        <v>0</v>
      </c>
      <c r="F31" s="121">
        <v>0</v>
      </c>
      <c r="G31" s="121">
        <v>0</v>
      </c>
      <c r="H31" s="122">
        <v>0</v>
      </c>
      <c r="I31" s="121">
        <v>0</v>
      </c>
      <c r="J31" s="121">
        <v>0</v>
      </c>
    </row>
    <row r="32" spans="3:10" x14ac:dyDescent="0.25">
      <c r="C32" s="35"/>
      <c r="D32" s="36" t="s">
        <v>470</v>
      </c>
      <c r="E32" s="131">
        <v>0</v>
      </c>
      <c r="F32" s="121">
        <v>0</v>
      </c>
      <c r="G32" s="121">
        <v>0</v>
      </c>
      <c r="H32" s="122">
        <v>0</v>
      </c>
      <c r="I32" s="121">
        <v>0</v>
      </c>
      <c r="J32" s="121">
        <v>0</v>
      </c>
    </row>
    <row r="33" spans="3:10" x14ac:dyDescent="0.25">
      <c r="C33" s="35"/>
      <c r="D33" s="36"/>
      <c r="E33" s="125"/>
      <c r="F33" s="123"/>
      <c r="G33" s="123"/>
      <c r="H33" s="124"/>
      <c r="I33" s="123"/>
      <c r="J33" s="123"/>
    </row>
    <row r="34" spans="3:10" x14ac:dyDescent="0.25">
      <c r="C34" s="244" t="s">
        <v>471</v>
      </c>
      <c r="D34" s="240"/>
      <c r="E34" s="131">
        <f>SUM(E36:E45)</f>
        <v>0</v>
      </c>
      <c r="F34" s="121">
        <f t="shared" ref="F34:J34" si="3">SUM(F36:F45)</f>
        <v>0</v>
      </c>
      <c r="G34" s="121">
        <f t="shared" si="3"/>
        <v>0</v>
      </c>
      <c r="H34" s="122">
        <f t="shared" si="3"/>
        <v>0</v>
      </c>
      <c r="I34" s="121">
        <f t="shared" si="3"/>
        <v>0</v>
      </c>
      <c r="J34" s="121">
        <f t="shared" si="3"/>
        <v>0</v>
      </c>
    </row>
    <row r="35" spans="3:10" x14ac:dyDescent="0.25">
      <c r="C35" s="244" t="s">
        <v>472</v>
      </c>
      <c r="D35" s="240"/>
      <c r="E35" s="131"/>
      <c r="F35" s="121"/>
      <c r="G35" s="121"/>
      <c r="H35" s="122"/>
      <c r="I35" s="121"/>
      <c r="J35" s="121"/>
    </row>
    <row r="36" spans="3:10" x14ac:dyDescent="0.25">
      <c r="C36" s="245"/>
      <c r="D36" s="36" t="s">
        <v>473</v>
      </c>
      <c r="E36" s="131">
        <v>0</v>
      </c>
      <c r="F36" s="121">
        <v>0</v>
      </c>
      <c r="G36" s="121">
        <v>0</v>
      </c>
      <c r="H36" s="122">
        <v>0</v>
      </c>
      <c r="I36" s="121">
        <v>0</v>
      </c>
      <c r="J36" s="121">
        <v>0</v>
      </c>
    </row>
    <row r="37" spans="3:10" x14ac:dyDescent="0.25">
      <c r="C37" s="245"/>
      <c r="D37" s="36" t="s">
        <v>474</v>
      </c>
      <c r="E37" s="131"/>
      <c r="F37" s="121"/>
      <c r="G37" s="121"/>
      <c r="H37" s="122"/>
      <c r="I37" s="121"/>
      <c r="J37" s="121"/>
    </row>
    <row r="38" spans="3:10" x14ac:dyDescent="0.25">
      <c r="C38" s="35"/>
      <c r="D38" s="36" t="s">
        <v>475</v>
      </c>
      <c r="E38" s="131">
        <v>0</v>
      </c>
      <c r="F38" s="121">
        <v>0</v>
      </c>
      <c r="G38" s="121">
        <v>0</v>
      </c>
      <c r="H38" s="122">
        <v>0</v>
      </c>
      <c r="I38" s="121">
        <v>0</v>
      </c>
      <c r="J38" s="121">
        <v>0</v>
      </c>
    </row>
    <row r="39" spans="3:10" x14ac:dyDescent="0.25">
      <c r="C39" s="35"/>
      <c r="D39" s="36" t="s">
        <v>476</v>
      </c>
      <c r="E39" s="131">
        <v>0</v>
      </c>
      <c r="F39" s="121">
        <v>0</v>
      </c>
      <c r="G39" s="121">
        <v>0</v>
      </c>
      <c r="H39" s="122">
        <v>0</v>
      </c>
      <c r="I39" s="121">
        <v>0</v>
      </c>
      <c r="J39" s="121">
        <v>0</v>
      </c>
    </row>
    <row r="40" spans="3:10" x14ac:dyDescent="0.25">
      <c r="C40" s="35"/>
      <c r="D40" s="36" t="s">
        <v>477</v>
      </c>
      <c r="E40" s="131">
        <v>0</v>
      </c>
      <c r="F40" s="121">
        <v>0</v>
      </c>
      <c r="G40" s="121">
        <v>0</v>
      </c>
      <c r="H40" s="122">
        <v>0</v>
      </c>
      <c r="I40" s="121">
        <v>0</v>
      </c>
      <c r="J40" s="121">
        <v>0</v>
      </c>
    </row>
    <row r="41" spans="3:10" x14ac:dyDescent="0.25">
      <c r="C41" s="35"/>
      <c r="D41" s="36" t="s">
        <v>478</v>
      </c>
      <c r="E41" s="131">
        <v>0</v>
      </c>
      <c r="F41" s="121">
        <v>0</v>
      </c>
      <c r="G41" s="121">
        <v>0</v>
      </c>
      <c r="H41" s="122">
        <v>0</v>
      </c>
      <c r="I41" s="121">
        <v>0</v>
      </c>
      <c r="J41" s="121">
        <v>0</v>
      </c>
    </row>
    <row r="42" spans="3:10" x14ac:dyDescent="0.25">
      <c r="C42" s="35"/>
      <c r="D42" s="36" t="s">
        <v>479</v>
      </c>
      <c r="E42" s="131">
        <v>0</v>
      </c>
      <c r="F42" s="121">
        <v>0</v>
      </c>
      <c r="G42" s="121">
        <v>0</v>
      </c>
      <c r="H42" s="122">
        <v>0</v>
      </c>
      <c r="I42" s="121">
        <v>0</v>
      </c>
      <c r="J42" s="121">
        <v>0</v>
      </c>
    </row>
    <row r="43" spans="3:10" x14ac:dyDescent="0.25">
      <c r="C43" s="35"/>
      <c r="D43" s="36" t="s">
        <v>480</v>
      </c>
      <c r="E43" s="131">
        <v>0</v>
      </c>
      <c r="F43" s="121">
        <v>0</v>
      </c>
      <c r="G43" s="121">
        <v>0</v>
      </c>
      <c r="H43" s="122">
        <v>0</v>
      </c>
      <c r="I43" s="121">
        <v>0</v>
      </c>
      <c r="J43" s="121">
        <v>0</v>
      </c>
    </row>
    <row r="44" spans="3:10" x14ac:dyDescent="0.25">
      <c r="C44" s="35"/>
      <c r="D44" s="36" t="s">
        <v>481</v>
      </c>
      <c r="E44" s="131">
        <v>0</v>
      </c>
      <c r="F44" s="121">
        <v>0</v>
      </c>
      <c r="G44" s="121">
        <v>0</v>
      </c>
      <c r="H44" s="122">
        <v>0</v>
      </c>
      <c r="I44" s="121">
        <v>0</v>
      </c>
      <c r="J44" s="121">
        <v>0</v>
      </c>
    </row>
    <row r="45" spans="3:10" x14ac:dyDescent="0.25">
      <c r="C45" s="35"/>
      <c r="D45" s="36" t="s">
        <v>482</v>
      </c>
      <c r="E45" s="131">
        <v>0</v>
      </c>
      <c r="F45" s="121">
        <v>0</v>
      </c>
      <c r="G45" s="121">
        <v>0</v>
      </c>
      <c r="H45" s="122">
        <v>0</v>
      </c>
      <c r="I45" s="121">
        <v>0</v>
      </c>
      <c r="J45" s="121">
        <v>0</v>
      </c>
    </row>
    <row r="46" spans="3:10" x14ac:dyDescent="0.25">
      <c r="C46" s="35"/>
      <c r="D46" s="36"/>
      <c r="E46" s="122"/>
      <c r="F46" s="121"/>
      <c r="G46" s="121"/>
      <c r="H46" s="122"/>
      <c r="I46" s="121"/>
      <c r="J46" s="121"/>
    </row>
    <row r="47" spans="3:10" x14ac:dyDescent="0.25">
      <c r="C47" s="244" t="s">
        <v>483</v>
      </c>
      <c r="D47" s="262"/>
      <c r="E47" s="122">
        <f>SUM(E49:E54)</f>
        <v>0</v>
      </c>
      <c r="F47" s="121">
        <f t="shared" ref="F47:J47" si="4">SUM(F49:F54)</f>
        <v>0</v>
      </c>
      <c r="G47" s="121">
        <f t="shared" si="4"/>
        <v>0</v>
      </c>
      <c r="H47" s="122">
        <f t="shared" si="4"/>
        <v>0</v>
      </c>
      <c r="I47" s="121">
        <f t="shared" si="4"/>
        <v>0</v>
      </c>
      <c r="J47" s="121">
        <f t="shared" si="4"/>
        <v>0</v>
      </c>
    </row>
    <row r="48" spans="3:10" x14ac:dyDescent="0.25">
      <c r="C48" s="244" t="s">
        <v>484</v>
      </c>
      <c r="D48" s="262"/>
      <c r="E48" s="122"/>
      <c r="F48" s="121"/>
      <c r="G48" s="121"/>
      <c r="H48" s="122"/>
      <c r="I48" s="121"/>
      <c r="J48" s="121"/>
    </row>
    <row r="49" spans="3:10" x14ac:dyDescent="0.25">
      <c r="C49" s="245"/>
      <c r="D49" s="111" t="s">
        <v>485</v>
      </c>
      <c r="E49" s="122">
        <v>0</v>
      </c>
      <c r="F49" s="121">
        <v>0</v>
      </c>
      <c r="G49" s="121">
        <v>0</v>
      </c>
      <c r="H49" s="122">
        <v>0</v>
      </c>
      <c r="I49" s="121">
        <v>0</v>
      </c>
      <c r="J49" s="121">
        <v>0</v>
      </c>
    </row>
    <row r="50" spans="3:10" x14ac:dyDescent="0.25">
      <c r="C50" s="245"/>
      <c r="D50" s="111" t="s">
        <v>486</v>
      </c>
      <c r="E50" s="122"/>
      <c r="F50" s="121"/>
      <c r="G50" s="121"/>
      <c r="H50" s="122"/>
      <c r="I50" s="121"/>
      <c r="J50" s="121"/>
    </row>
    <row r="51" spans="3:10" x14ac:dyDescent="0.25">
      <c r="C51" s="245"/>
      <c r="D51" s="111" t="s">
        <v>487</v>
      </c>
      <c r="E51" s="122">
        <v>0</v>
      </c>
      <c r="F51" s="121">
        <v>0</v>
      </c>
      <c r="G51" s="121">
        <v>0</v>
      </c>
      <c r="H51" s="122">
        <v>0</v>
      </c>
      <c r="I51" s="121">
        <v>0</v>
      </c>
      <c r="J51" s="121">
        <v>0</v>
      </c>
    </row>
    <row r="52" spans="3:10" x14ac:dyDescent="0.25">
      <c r="C52" s="245"/>
      <c r="D52" s="111" t="s">
        <v>488</v>
      </c>
      <c r="E52" s="122"/>
      <c r="F52" s="121"/>
      <c r="G52" s="121"/>
      <c r="H52" s="122"/>
      <c r="I52" s="121"/>
      <c r="J52" s="121"/>
    </row>
    <row r="53" spans="3:10" x14ac:dyDescent="0.25">
      <c r="C53" s="35"/>
      <c r="D53" s="111" t="s">
        <v>489</v>
      </c>
      <c r="E53" s="122">
        <v>0</v>
      </c>
      <c r="F53" s="121">
        <v>0</v>
      </c>
      <c r="G53" s="121">
        <v>0</v>
      </c>
      <c r="H53" s="122">
        <v>0</v>
      </c>
      <c r="I53" s="121">
        <v>0</v>
      </c>
      <c r="J53" s="121">
        <v>0</v>
      </c>
    </row>
    <row r="54" spans="3:10" x14ac:dyDescent="0.25">
      <c r="C54" s="35"/>
      <c r="D54" s="111" t="s">
        <v>490</v>
      </c>
      <c r="E54" s="122">
        <v>0</v>
      </c>
      <c r="F54" s="121">
        <v>0</v>
      </c>
      <c r="G54" s="121">
        <v>0</v>
      </c>
      <c r="H54" s="122">
        <v>0</v>
      </c>
      <c r="I54" s="121">
        <v>0</v>
      </c>
      <c r="J54" s="121">
        <v>0</v>
      </c>
    </row>
    <row r="55" spans="3:10" x14ac:dyDescent="0.25">
      <c r="C55" s="35"/>
      <c r="D55" s="111"/>
      <c r="E55" s="124"/>
      <c r="F55" s="123"/>
      <c r="G55" s="123"/>
      <c r="H55" s="124"/>
      <c r="I55" s="123"/>
      <c r="J55" s="123"/>
    </row>
    <row r="56" spans="3:10" x14ac:dyDescent="0.25">
      <c r="C56" s="244" t="s">
        <v>491</v>
      </c>
      <c r="D56" s="262"/>
      <c r="E56" s="122">
        <f>SUM(E58:E65)</f>
        <v>0</v>
      </c>
      <c r="F56" s="121">
        <f t="shared" ref="F56:J56" si="5">SUM(F58:F65)</f>
        <v>0</v>
      </c>
      <c r="G56" s="121">
        <f t="shared" si="5"/>
        <v>0</v>
      </c>
      <c r="H56" s="122">
        <f t="shared" si="5"/>
        <v>0</v>
      </c>
      <c r="I56" s="121">
        <f t="shared" si="5"/>
        <v>0</v>
      </c>
      <c r="J56" s="121">
        <f t="shared" si="5"/>
        <v>0</v>
      </c>
    </row>
    <row r="57" spans="3:10" x14ac:dyDescent="0.25">
      <c r="C57" s="244" t="s">
        <v>453</v>
      </c>
      <c r="D57" s="262"/>
      <c r="E57" s="122">
        <f>SUM(E59:E65)</f>
        <v>0</v>
      </c>
      <c r="F57" s="121">
        <f t="shared" ref="F57:J57" si="6">SUM(F59:F65)</f>
        <v>0</v>
      </c>
      <c r="G57" s="121">
        <f t="shared" si="6"/>
        <v>0</v>
      </c>
      <c r="H57" s="121">
        <f t="shared" si="6"/>
        <v>0</v>
      </c>
      <c r="I57" s="121">
        <f t="shared" si="6"/>
        <v>0</v>
      </c>
      <c r="J57" s="121">
        <f t="shared" si="6"/>
        <v>0</v>
      </c>
    </row>
    <row r="58" spans="3:10" x14ac:dyDescent="0.25">
      <c r="C58" s="35"/>
      <c r="D58" s="111" t="s">
        <v>454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</row>
    <row r="59" spans="3:10" x14ac:dyDescent="0.25">
      <c r="C59" s="35"/>
      <c r="D59" s="111" t="s">
        <v>455</v>
      </c>
      <c r="E59" s="122">
        <v>0</v>
      </c>
      <c r="F59" s="121">
        <v>0</v>
      </c>
      <c r="G59" s="121">
        <f>E59+F59</f>
        <v>0</v>
      </c>
      <c r="H59" s="122">
        <v>0</v>
      </c>
      <c r="I59" s="121">
        <v>0</v>
      </c>
      <c r="J59" s="121">
        <f>+G59</f>
        <v>0</v>
      </c>
    </row>
    <row r="60" spans="3:10" x14ac:dyDescent="0.25">
      <c r="C60" s="35"/>
      <c r="D60" s="111" t="s">
        <v>456</v>
      </c>
      <c r="E60" s="122">
        <v>0</v>
      </c>
      <c r="F60" s="121">
        <v>0</v>
      </c>
      <c r="G60" s="121">
        <v>0</v>
      </c>
      <c r="H60" s="122">
        <v>0</v>
      </c>
      <c r="I60" s="121">
        <v>0</v>
      </c>
      <c r="J60" s="121">
        <v>0</v>
      </c>
    </row>
    <row r="61" spans="3:10" x14ac:dyDescent="0.25">
      <c r="C61" s="35"/>
      <c r="D61" s="111" t="s">
        <v>457</v>
      </c>
      <c r="E61" s="122">
        <v>0</v>
      </c>
      <c r="F61" s="121">
        <v>0</v>
      </c>
      <c r="G61" s="121">
        <v>0</v>
      </c>
      <c r="H61" s="122">
        <v>0</v>
      </c>
      <c r="I61" s="121">
        <v>0</v>
      </c>
      <c r="J61" s="121">
        <v>0</v>
      </c>
    </row>
    <row r="62" spans="3:10" x14ac:dyDescent="0.25">
      <c r="C62" s="35"/>
      <c r="D62" s="111" t="s">
        <v>458</v>
      </c>
      <c r="E62" s="122">
        <v>0</v>
      </c>
      <c r="F62" s="121">
        <v>0</v>
      </c>
      <c r="G62" s="121">
        <v>0</v>
      </c>
      <c r="H62" s="122">
        <v>0</v>
      </c>
      <c r="I62" s="121">
        <v>0</v>
      </c>
      <c r="J62" s="121">
        <v>0</v>
      </c>
    </row>
    <row r="63" spans="3:10" x14ac:dyDescent="0.25">
      <c r="C63" s="35"/>
      <c r="D63" s="111" t="s">
        <v>459</v>
      </c>
      <c r="E63" s="122">
        <v>0</v>
      </c>
      <c r="F63" s="121">
        <v>0</v>
      </c>
      <c r="G63" s="121">
        <v>0</v>
      </c>
      <c r="H63" s="122">
        <v>0</v>
      </c>
      <c r="I63" s="121">
        <v>0</v>
      </c>
      <c r="J63" s="121">
        <v>0</v>
      </c>
    </row>
    <row r="64" spans="3:10" x14ac:dyDescent="0.25">
      <c r="C64" s="35"/>
      <c r="D64" s="111" t="s">
        <v>460</v>
      </c>
      <c r="E64" s="122">
        <v>0</v>
      </c>
      <c r="F64" s="121">
        <v>0</v>
      </c>
      <c r="G64" s="121">
        <v>0</v>
      </c>
      <c r="H64" s="122">
        <v>0</v>
      </c>
      <c r="I64" s="121">
        <v>0</v>
      </c>
      <c r="J64" s="121">
        <v>0</v>
      </c>
    </row>
    <row r="65" spans="3:10" x14ac:dyDescent="0.25">
      <c r="C65" s="35"/>
      <c r="D65" s="111" t="s">
        <v>461</v>
      </c>
      <c r="E65" s="122">
        <v>0</v>
      </c>
      <c r="F65" s="121">
        <v>0</v>
      </c>
      <c r="G65" s="121">
        <v>0</v>
      </c>
      <c r="H65" s="122">
        <v>0</v>
      </c>
      <c r="I65" s="121">
        <v>0</v>
      </c>
      <c r="J65" s="121">
        <v>0</v>
      </c>
    </row>
    <row r="66" spans="3:10" x14ac:dyDescent="0.25">
      <c r="C66" s="35"/>
      <c r="D66" s="111"/>
      <c r="E66" s="124"/>
      <c r="F66" s="123"/>
      <c r="G66" s="123"/>
      <c r="H66" s="124"/>
      <c r="I66" s="123"/>
      <c r="J66" s="123"/>
    </row>
    <row r="67" spans="3:10" x14ac:dyDescent="0.25">
      <c r="C67" s="244" t="s">
        <v>462</v>
      </c>
      <c r="D67" s="262"/>
      <c r="E67" s="122">
        <f>SUM(E68:E75)</f>
        <v>0</v>
      </c>
      <c r="F67" s="121">
        <f t="shared" ref="F67:J67" si="7">SUM(F68:F75)</f>
        <v>0</v>
      </c>
      <c r="G67" s="121">
        <f t="shared" si="7"/>
        <v>0</v>
      </c>
      <c r="H67" s="122">
        <f t="shared" si="7"/>
        <v>0</v>
      </c>
      <c r="I67" s="121">
        <f t="shared" si="7"/>
        <v>0</v>
      </c>
      <c r="J67" s="121">
        <f t="shared" si="7"/>
        <v>0</v>
      </c>
    </row>
    <row r="68" spans="3:10" x14ac:dyDescent="0.25">
      <c r="C68" s="35"/>
      <c r="D68" s="111" t="s">
        <v>463</v>
      </c>
      <c r="E68" s="122">
        <v>0</v>
      </c>
      <c r="F68" s="121">
        <v>0</v>
      </c>
      <c r="G68" s="121">
        <v>0</v>
      </c>
      <c r="H68" s="122">
        <v>0</v>
      </c>
      <c r="I68" s="121">
        <v>0</v>
      </c>
      <c r="J68" s="121">
        <v>0</v>
      </c>
    </row>
    <row r="69" spans="3:10" x14ac:dyDescent="0.25">
      <c r="C69" s="35"/>
      <c r="D69" s="111" t="s">
        <v>464</v>
      </c>
      <c r="E69" s="122">
        <v>0</v>
      </c>
      <c r="F69" s="121">
        <v>0</v>
      </c>
      <c r="G69" s="121">
        <v>0</v>
      </c>
      <c r="H69" s="122">
        <v>0</v>
      </c>
      <c r="I69" s="121">
        <v>0</v>
      </c>
      <c r="J69" s="121">
        <v>0</v>
      </c>
    </row>
    <row r="70" spans="3:10" x14ac:dyDescent="0.25">
      <c r="C70" s="35"/>
      <c r="D70" s="111" t="s">
        <v>465</v>
      </c>
      <c r="E70" s="122">
        <v>0</v>
      </c>
      <c r="F70" s="121">
        <v>0</v>
      </c>
      <c r="G70" s="121">
        <v>0</v>
      </c>
      <c r="H70" s="122">
        <v>0</v>
      </c>
      <c r="I70" s="121">
        <v>0</v>
      </c>
      <c r="J70" s="121">
        <v>0</v>
      </c>
    </row>
    <row r="71" spans="3:10" x14ac:dyDescent="0.25">
      <c r="C71" s="245"/>
      <c r="D71" s="111" t="s">
        <v>466</v>
      </c>
      <c r="E71" s="122">
        <v>0</v>
      </c>
      <c r="F71" s="121">
        <v>0</v>
      </c>
      <c r="G71" s="121">
        <v>0</v>
      </c>
      <c r="H71" s="122">
        <v>0</v>
      </c>
      <c r="I71" s="121">
        <v>0</v>
      </c>
      <c r="J71" s="121">
        <v>0</v>
      </c>
    </row>
    <row r="72" spans="3:10" x14ac:dyDescent="0.25">
      <c r="C72" s="245"/>
      <c r="D72" s="111" t="s">
        <v>467</v>
      </c>
      <c r="E72" s="122"/>
      <c r="F72" s="121"/>
      <c r="G72" s="121"/>
      <c r="H72" s="122"/>
      <c r="I72" s="121"/>
      <c r="J72" s="121"/>
    </row>
    <row r="73" spans="3:10" x14ac:dyDescent="0.25">
      <c r="C73" s="35"/>
      <c r="D73" s="111" t="s">
        <v>468</v>
      </c>
      <c r="E73" s="122">
        <v>0</v>
      </c>
      <c r="F73" s="121">
        <v>0</v>
      </c>
      <c r="G73" s="121">
        <v>0</v>
      </c>
      <c r="H73" s="122">
        <v>0</v>
      </c>
      <c r="I73" s="121">
        <v>0</v>
      </c>
      <c r="J73" s="121">
        <v>0</v>
      </c>
    </row>
    <row r="74" spans="3:10" x14ac:dyDescent="0.25">
      <c r="C74" s="35"/>
      <c r="D74" s="111" t="s">
        <v>469</v>
      </c>
      <c r="E74" s="122">
        <v>0</v>
      </c>
      <c r="F74" s="121">
        <v>0</v>
      </c>
      <c r="G74" s="121">
        <v>0</v>
      </c>
      <c r="H74" s="122">
        <v>0</v>
      </c>
      <c r="I74" s="121">
        <v>0</v>
      </c>
      <c r="J74" s="121">
        <v>0</v>
      </c>
    </row>
    <row r="75" spans="3:10" x14ac:dyDescent="0.25">
      <c r="C75" s="35"/>
      <c r="D75" s="111" t="s">
        <v>470</v>
      </c>
      <c r="E75" s="122">
        <v>0</v>
      </c>
      <c r="F75" s="121">
        <v>0</v>
      </c>
      <c r="G75" s="121">
        <v>0</v>
      </c>
      <c r="H75" s="122">
        <v>0</v>
      </c>
      <c r="I75" s="121">
        <v>0</v>
      </c>
      <c r="J75" s="121">
        <v>0</v>
      </c>
    </row>
    <row r="76" spans="3:10" x14ac:dyDescent="0.25">
      <c r="C76" s="35"/>
      <c r="D76" s="111"/>
      <c r="E76" s="124"/>
      <c r="F76" s="123"/>
      <c r="G76" s="123"/>
      <c r="H76" s="124"/>
      <c r="I76" s="123"/>
      <c r="J76" s="123"/>
    </row>
    <row r="77" spans="3:10" x14ac:dyDescent="0.25">
      <c r="C77" s="244" t="s">
        <v>471</v>
      </c>
      <c r="D77" s="262"/>
      <c r="E77" s="122">
        <f>SUM(E79:E88)</f>
        <v>0</v>
      </c>
      <c r="F77" s="121">
        <f t="shared" ref="F77:J77" si="8">SUM(F79:F88)</f>
        <v>0</v>
      </c>
      <c r="G77" s="121">
        <f t="shared" si="8"/>
        <v>0</v>
      </c>
      <c r="H77" s="122">
        <f t="shared" si="8"/>
        <v>0</v>
      </c>
      <c r="I77" s="121">
        <f t="shared" si="8"/>
        <v>0</v>
      </c>
      <c r="J77" s="121">
        <f t="shared" si="8"/>
        <v>0</v>
      </c>
    </row>
    <row r="78" spans="3:10" x14ac:dyDescent="0.25">
      <c r="C78" s="244" t="s">
        <v>472</v>
      </c>
      <c r="D78" s="262"/>
      <c r="E78" s="122"/>
      <c r="F78" s="121"/>
      <c r="G78" s="121"/>
      <c r="H78" s="122"/>
      <c r="I78" s="121"/>
      <c r="J78" s="121"/>
    </row>
    <row r="79" spans="3:10" x14ac:dyDescent="0.25">
      <c r="C79" s="245"/>
      <c r="D79" s="111" t="s">
        <v>473</v>
      </c>
      <c r="E79" s="122">
        <v>0</v>
      </c>
      <c r="F79" s="121">
        <v>0</v>
      </c>
      <c r="G79" s="121">
        <v>0</v>
      </c>
      <c r="H79" s="122">
        <v>0</v>
      </c>
      <c r="I79" s="121">
        <v>0</v>
      </c>
      <c r="J79" s="121">
        <v>0</v>
      </c>
    </row>
    <row r="80" spans="3:10" x14ac:dyDescent="0.25">
      <c r="C80" s="245"/>
      <c r="D80" s="111" t="s">
        <v>474</v>
      </c>
      <c r="E80" s="122"/>
      <c r="F80" s="121"/>
      <c r="G80" s="121"/>
      <c r="H80" s="122"/>
      <c r="I80" s="121"/>
      <c r="J80" s="121"/>
    </row>
    <row r="81" spans="3:10" x14ac:dyDescent="0.25">
      <c r="C81" s="35"/>
      <c r="D81" s="111" t="s">
        <v>475</v>
      </c>
      <c r="E81" s="122">
        <v>0</v>
      </c>
      <c r="F81" s="121">
        <v>0</v>
      </c>
      <c r="G81" s="121">
        <v>0</v>
      </c>
      <c r="H81" s="122">
        <v>0</v>
      </c>
      <c r="I81" s="121">
        <v>0</v>
      </c>
      <c r="J81" s="121">
        <v>0</v>
      </c>
    </row>
    <row r="82" spans="3:10" x14ac:dyDescent="0.25">
      <c r="C82" s="35"/>
      <c r="D82" s="111" t="s">
        <v>476</v>
      </c>
      <c r="E82" s="122">
        <v>0</v>
      </c>
      <c r="F82" s="121">
        <v>0</v>
      </c>
      <c r="G82" s="121">
        <v>0</v>
      </c>
      <c r="H82" s="122">
        <v>0</v>
      </c>
      <c r="I82" s="121">
        <v>0</v>
      </c>
      <c r="J82" s="121">
        <v>0</v>
      </c>
    </row>
    <row r="83" spans="3:10" x14ac:dyDescent="0.25">
      <c r="C83" s="35"/>
      <c r="D83" s="111" t="s">
        <v>477</v>
      </c>
      <c r="E83" s="122">
        <v>0</v>
      </c>
      <c r="F83" s="121">
        <v>0</v>
      </c>
      <c r="G83" s="121">
        <v>0</v>
      </c>
      <c r="H83" s="122">
        <v>0</v>
      </c>
      <c r="I83" s="121">
        <v>0</v>
      </c>
      <c r="J83" s="121">
        <v>0</v>
      </c>
    </row>
    <row r="84" spans="3:10" x14ac:dyDescent="0.25">
      <c r="C84" s="35"/>
      <c r="D84" s="111" t="s">
        <v>478</v>
      </c>
      <c r="E84" s="122">
        <v>0</v>
      </c>
      <c r="F84" s="121">
        <v>0</v>
      </c>
      <c r="G84" s="121">
        <v>0</v>
      </c>
      <c r="H84" s="122">
        <v>0</v>
      </c>
      <c r="I84" s="121">
        <v>0</v>
      </c>
      <c r="J84" s="121">
        <v>0</v>
      </c>
    </row>
    <row r="85" spans="3:10" x14ac:dyDescent="0.25">
      <c r="C85" s="35"/>
      <c r="D85" s="111" t="s">
        <v>479</v>
      </c>
      <c r="E85" s="122">
        <v>0</v>
      </c>
      <c r="F85" s="121">
        <v>0</v>
      </c>
      <c r="G85" s="121">
        <v>0</v>
      </c>
      <c r="H85" s="122">
        <v>0</v>
      </c>
      <c r="I85" s="121">
        <v>0</v>
      </c>
      <c r="J85" s="121">
        <v>0</v>
      </c>
    </row>
    <row r="86" spans="3:10" x14ac:dyDescent="0.25">
      <c r="C86" s="35"/>
      <c r="D86" s="111" t="s">
        <v>480</v>
      </c>
      <c r="E86" s="122">
        <v>0</v>
      </c>
      <c r="F86" s="121">
        <v>0</v>
      </c>
      <c r="G86" s="121">
        <v>0</v>
      </c>
      <c r="H86" s="122">
        <v>0</v>
      </c>
      <c r="I86" s="121">
        <v>0</v>
      </c>
      <c r="J86" s="121">
        <v>0</v>
      </c>
    </row>
    <row r="87" spans="3:10" x14ac:dyDescent="0.25">
      <c r="C87" s="35"/>
      <c r="D87" s="111" t="s">
        <v>481</v>
      </c>
      <c r="E87" s="122">
        <v>0</v>
      </c>
      <c r="F87" s="121">
        <v>0</v>
      </c>
      <c r="G87" s="121">
        <v>0</v>
      </c>
      <c r="H87" s="122">
        <v>0</v>
      </c>
      <c r="I87" s="121">
        <v>0</v>
      </c>
      <c r="J87" s="121">
        <v>0</v>
      </c>
    </row>
    <row r="88" spans="3:10" x14ac:dyDescent="0.25">
      <c r="C88" s="35"/>
      <c r="D88" s="111" t="s">
        <v>482</v>
      </c>
      <c r="E88" s="122">
        <v>0</v>
      </c>
      <c r="F88" s="121">
        <v>0</v>
      </c>
      <c r="G88" s="121">
        <v>0</v>
      </c>
      <c r="H88" s="122">
        <v>0</v>
      </c>
      <c r="I88" s="121">
        <v>0</v>
      </c>
      <c r="J88" s="121">
        <v>0</v>
      </c>
    </row>
    <row r="89" spans="3:10" x14ac:dyDescent="0.25">
      <c r="C89" s="35"/>
      <c r="D89" s="111"/>
      <c r="E89" s="124"/>
      <c r="F89" s="123"/>
      <c r="G89" s="123"/>
      <c r="H89" s="124"/>
      <c r="I89" s="123"/>
      <c r="J89" s="123"/>
    </row>
    <row r="90" spans="3:10" x14ac:dyDescent="0.25">
      <c r="C90" s="244" t="s">
        <v>483</v>
      </c>
      <c r="D90" s="262"/>
      <c r="E90" s="122">
        <f>SUM(E92:E98)</f>
        <v>0</v>
      </c>
      <c r="F90" s="121">
        <f t="shared" ref="F90:J90" si="9">SUM(F92:F98)</f>
        <v>0</v>
      </c>
      <c r="G90" s="121">
        <f t="shared" si="9"/>
        <v>0</v>
      </c>
      <c r="H90" s="122">
        <f t="shared" si="9"/>
        <v>0</v>
      </c>
      <c r="I90" s="121">
        <f t="shared" si="9"/>
        <v>0</v>
      </c>
      <c r="J90" s="121">
        <f t="shared" si="9"/>
        <v>0</v>
      </c>
    </row>
    <row r="91" spans="3:10" x14ac:dyDescent="0.25">
      <c r="C91" s="244" t="s">
        <v>484</v>
      </c>
      <c r="D91" s="262"/>
      <c r="E91" s="122"/>
      <c r="F91" s="121"/>
      <c r="G91" s="121"/>
      <c r="H91" s="122"/>
      <c r="I91" s="121"/>
      <c r="J91" s="121"/>
    </row>
    <row r="92" spans="3:10" x14ac:dyDescent="0.25">
      <c r="C92" s="245"/>
      <c r="D92" s="111" t="s">
        <v>485</v>
      </c>
      <c r="E92" s="122">
        <v>0</v>
      </c>
      <c r="F92" s="121">
        <v>0</v>
      </c>
      <c r="G92" s="121">
        <v>0</v>
      </c>
      <c r="H92" s="122">
        <v>0</v>
      </c>
      <c r="I92" s="121">
        <v>0</v>
      </c>
      <c r="J92" s="121">
        <v>0</v>
      </c>
    </row>
    <row r="93" spans="3:10" x14ac:dyDescent="0.25">
      <c r="C93" s="245"/>
      <c r="D93" s="111" t="s">
        <v>486</v>
      </c>
      <c r="E93" s="122"/>
      <c r="F93" s="121"/>
      <c r="G93" s="121"/>
      <c r="H93" s="122"/>
      <c r="I93" s="121"/>
      <c r="J93" s="121"/>
    </row>
    <row r="94" spans="3:10" x14ac:dyDescent="0.25">
      <c r="C94" s="245"/>
      <c r="D94" s="111" t="s">
        <v>487</v>
      </c>
      <c r="E94" s="122">
        <v>0</v>
      </c>
      <c r="F94" s="121">
        <v>0</v>
      </c>
      <c r="G94" s="121">
        <v>0</v>
      </c>
      <c r="H94" s="122">
        <v>0</v>
      </c>
      <c r="I94" s="121">
        <v>0</v>
      </c>
      <c r="J94" s="121">
        <v>0</v>
      </c>
    </row>
    <row r="95" spans="3:10" x14ac:dyDescent="0.25">
      <c r="C95" s="245"/>
      <c r="D95" s="111" t="s">
        <v>488</v>
      </c>
      <c r="E95" s="122"/>
      <c r="F95" s="121"/>
      <c r="G95" s="121"/>
      <c r="H95" s="122"/>
      <c r="I95" s="121"/>
      <c r="J95" s="121"/>
    </row>
    <row r="96" spans="3:10" x14ac:dyDescent="0.25">
      <c r="C96" s="35"/>
      <c r="D96" s="111" t="s">
        <v>489</v>
      </c>
      <c r="E96" s="122">
        <v>0</v>
      </c>
      <c r="F96" s="121">
        <v>0</v>
      </c>
      <c r="G96" s="121">
        <v>0</v>
      </c>
      <c r="H96" s="122">
        <v>0</v>
      </c>
      <c r="I96" s="121">
        <v>0</v>
      </c>
      <c r="J96" s="121">
        <v>0</v>
      </c>
    </row>
    <row r="97" spans="3:10" x14ac:dyDescent="0.25">
      <c r="C97" s="35"/>
      <c r="D97" s="111" t="s">
        <v>490</v>
      </c>
      <c r="E97" s="122">
        <v>0</v>
      </c>
      <c r="F97" s="121">
        <v>0</v>
      </c>
      <c r="G97" s="121">
        <v>0</v>
      </c>
      <c r="H97" s="122">
        <v>0</v>
      </c>
      <c r="I97" s="121">
        <v>0</v>
      </c>
      <c r="J97" s="121">
        <v>0</v>
      </c>
    </row>
    <row r="98" spans="3:10" ht="10.5" customHeight="1" x14ac:dyDescent="0.25">
      <c r="C98" s="35"/>
      <c r="D98" s="111"/>
      <c r="E98" s="131"/>
      <c r="F98" s="131"/>
      <c r="G98" s="131"/>
      <c r="H98" s="131"/>
      <c r="I98" s="131"/>
      <c r="J98" s="121"/>
    </row>
    <row r="99" spans="3:10" x14ac:dyDescent="0.25">
      <c r="C99" s="244" t="s">
        <v>492</v>
      </c>
      <c r="D99" s="262"/>
      <c r="E99" s="131">
        <f>+E56+E14</f>
        <v>576050508.76999986</v>
      </c>
      <c r="F99" s="131">
        <f t="shared" ref="F99:J99" si="10">+F56+F14</f>
        <v>40734222.809999987</v>
      </c>
      <c r="G99" s="131">
        <f t="shared" si="10"/>
        <v>616784731.5799998</v>
      </c>
      <c r="H99" s="131">
        <f t="shared" si="10"/>
        <v>209021683.07999992</v>
      </c>
      <c r="I99" s="131">
        <f t="shared" si="10"/>
        <v>204886657.76999998</v>
      </c>
      <c r="J99" s="121">
        <f t="shared" si="10"/>
        <v>407763048.49999988</v>
      </c>
    </row>
    <row r="100" spans="3:10" x14ac:dyDescent="0.25">
      <c r="C100" s="42"/>
      <c r="D100" s="44"/>
      <c r="E100" s="43"/>
      <c r="F100" s="51"/>
      <c r="G100" s="51"/>
      <c r="H100" s="43"/>
      <c r="I100" s="51"/>
      <c r="J100" s="51"/>
    </row>
  </sheetData>
  <mergeCells count="36"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  <mergeCell ref="C12:D12"/>
    <mergeCell ref="C13:D13"/>
    <mergeCell ref="C14:D14"/>
    <mergeCell ref="C24:D24"/>
    <mergeCell ref="C47:D47"/>
    <mergeCell ref="C48:D48"/>
    <mergeCell ref="C49:C50"/>
    <mergeCell ref="C51:C52"/>
    <mergeCell ref="C56:D56"/>
    <mergeCell ref="C57:D57"/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ignoredErrors>
    <ignoredError sqref="E2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zoomScaleNormal="100" workbookViewId="0">
      <selection activeCell="A3" sqref="A3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263" t="s">
        <v>640</v>
      </c>
      <c r="D3" s="264"/>
      <c r="E3" s="264"/>
      <c r="F3" s="264"/>
      <c r="G3" s="264"/>
      <c r="H3" s="264"/>
      <c r="I3" s="265"/>
    </row>
    <row r="4" spans="3:9" x14ac:dyDescent="0.25">
      <c r="C4" s="233" t="s">
        <v>356</v>
      </c>
      <c r="D4" s="208"/>
      <c r="E4" s="208"/>
      <c r="F4" s="208"/>
      <c r="G4" s="208"/>
      <c r="H4" s="208"/>
      <c r="I4" s="234"/>
    </row>
    <row r="5" spans="3:9" x14ac:dyDescent="0.25">
      <c r="C5" s="233" t="s">
        <v>493</v>
      </c>
      <c r="D5" s="208"/>
      <c r="E5" s="208"/>
      <c r="F5" s="208"/>
      <c r="G5" s="208"/>
      <c r="H5" s="208"/>
      <c r="I5" s="234"/>
    </row>
    <row r="6" spans="3:9" x14ac:dyDescent="0.25">
      <c r="C6" s="235" t="s">
        <v>728</v>
      </c>
      <c r="D6" s="208"/>
      <c r="E6" s="208"/>
      <c r="F6" s="208"/>
      <c r="G6" s="208"/>
      <c r="H6" s="208"/>
      <c r="I6" s="234"/>
    </row>
    <row r="7" spans="3:9" x14ac:dyDescent="0.25">
      <c r="C7" s="233" t="s">
        <v>1</v>
      </c>
      <c r="D7" s="208"/>
      <c r="E7" s="208"/>
      <c r="F7" s="208"/>
      <c r="G7" s="208"/>
      <c r="H7" s="208"/>
      <c r="I7" s="234"/>
    </row>
    <row r="8" spans="3:9" x14ac:dyDescent="0.25">
      <c r="C8" s="218" t="s">
        <v>2</v>
      </c>
      <c r="D8" s="218" t="s">
        <v>358</v>
      </c>
      <c r="E8" s="218"/>
      <c r="F8" s="218"/>
      <c r="G8" s="218"/>
      <c r="H8" s="218"/>
      <c r="I8" s="218" t="s">
        <v>440</v>
      </c>
    </row>
    <row r="9" spans="3:9" x14ac:dyDescent="0.25">
      <c r="C9" s="208"/>
      <c r="D9" s="208" t="s">
        <v>221</v>
      </c>
      <c r="E9" s="161" t="s">
        <v>269</v>
      </c>
      <c r="F9" s="208" t="s">
        <v>271</v>
      </c>
      <c r="G9" s="208" t="s">
        <v>222</v>
      </c>
      <c r="H9" s="208" t="s">
        <v>224</v>
      </c>
      <c r="I9" s="208"/>
    </row>
    <row r="10" spans="3:9" x14ac:dyDescent="0.25">
      <c r="C10" s="217"/>
      <c r="D10" s="217"/>
      <c r="E10" s="165" t="s">
        <v>270</v>
      </c>
      <c r="F10" s="217"/>
      <c r="G10" s="217"/>
      <c r="H10" s="217"/>
      <c r="I10" s="217"/>
    </row>
    <row r="11" spans="3:9" x14ac:dyDescent="0.25">
      <c r="C11" s="50" t="s">
        <v>494</v>
      </c>
      <c r="D11" s="121">
        <f>SUM(D12:D23)</f>
        <v>412738732</v>
      </c>
      <c r="E11" s="121">
        <f t="shared" ref="E11:I11" si="0">SUM(E12:E23)</f>
        <v>30000000</v>
      </c>
      <c r="F11" s="121">
        <f t="shared" si="0"/>
        <v>442738732</v>
      </c>
      <c r="G11" s="121">
        <f t="shared" si="0"/>
        <v>170564377.98000002</v>
      </c>
      <c r="H11" s="121">
        <f t="shared" si="0"/>
        <v>167090606.68000001</v>
      </c>
      <c r="I11" s="121">
        <f t="shared" si="0"/>
        <v>272174354.01999998</v>
      </c>
    </row>
    <row r="12" spans="3:9" x14ac:dyDescent="0.25">
      <c r="C12" s="35" t="s">
        <v>495</v>
      </c>
      <c r="D12" s="121">
        <v>412738732</v>
      </c>
      <c r="E12" s="121">
        <v>29000000</v>
      </c>
      <c r="F12" s="121">
        <f>D12+E12</f>
        <v>441738732</v>
      </c>
      <c r="G12" s="121">
        <v>168240744.30000001</v>
      </c>
      <c r="H12" s="121">
        <v>164766973</v>
      </c>
      <c r="I12" s="121">
        <f>F12-G12</f>
        <v>273497987.69999999</v>
      </c>
    </row>
    <row r="13" spans="3:9" x14ac:dyDescent="0.25">
      <c r="C13" s="35" t="s">
        <v>496</v>
      </c>
      <c r="D13" s="121">
        <v>0</v>
      </c>
      <c r="E13" s="121">
        <v>0</v>
      </c>
      <c r="F13" s="192">
        <f t="shared" ref="F13:F18" si="1">D13+E13</f>
        <v>0</v>
      </c>
      <c r="G13" s="121">
        <v>0</v>
      </c>
      <c r="H13" s="121">
        <v>0</v>
      </c>
      <c r="I13" s="192">
        <f t="shared" ref="I13:I18" si="2">F13-G13</f>
        <v>0</v>
      </c>
    </row>
    <row r="14" spans="3:9" x14ac:dyDescent="0.25">
      <c r="C14" s="35" t="s">
        <v>497</v>
      </c>
      <c r="D14" s="121">
        <v>0</v>
      </c>
      <c r="E14" s="121">
        <v>0</v>
      </c>
      <c r="F14" s="192">
        <f t="shared" si="1"/>
        <v>0</v>
      </c>
      <c r="G14" s="121">
        <v>0</v>
      </c>
      <c r="H14" s="121">
        <v>0</v>
      </c>
      <c r="I14" s="192">
        <f t="shared" si="2"/>
        <v>0</v>
      </c>
    </row>
    <row r="15" spans="3:9" x14ac:dyDescent="0.25">
      <c r="C15" s="35" t="s">
        <v>498</v>
      </c>
      <c r="D15" s="121">
        <v>0</v>
      </c>
      <c r="E15" s="121">
        <v>0</v>
      </c>
      <c r="F15" s="192">
        <f t="shared" si="1"/>
        <v>0</v>
      </c>
      <c r="G15" s="121">
        <v>0</v>
      </c>
      <c r="H15" s="121">
        <v>0</v>
      </c>
      <c r="I15" s="192">
        <f t="shared" si="2"/>
        <v>0</v>
      </c>
    </row>
    <row r="16" spans="3:9" x14ac:dyDescent="0.25">
      <c r="C16" s="35" t="s">
        <v>499</v>
      </c>
      <c r="D16" s="121">
        <v>0</v>
      </c>
      <c r="E16" s="121">
        <v>0</v>
      </c>
      <c r="F16" s="192">
        <f t="shared" si="1"/>
        <v>0</v>
      </c>
      <c r="G16" s="121">
        <v>0</v>
      </c>
      <c r="H16" s="121">
        <v>0</v>
      </c>
      <c r="I16" s="192">
        <f t="shared" si="2"/>
        <v>0</v>
      </c>
    </row>
    <row r="17" spans="3:9" x14ac:dyDescent="0.25">
      <c r="C17" s="35" t="s">
        <v>500</v>
      </c>
      <c r="D17" s="121">
        <v>0</v>
      </c>
      <c r="E17" s="121">
        <v>0</v>
      </c>
      <c r="F17" s="192">
        <f t="shared" si="1"/>
        <v>0</v>
      </c>
      <c r="G17" s="121">
        <v>0</v>
      </c>
      <c r="H17" s="121">
        <v>0</v>
      </c>
      <c r="I17" s="192">
        <f t="shared" si="2"/>
        <v>0</v>
      </c>
    </row>
    <row r="18" spans="3:9" x14ac:dyDescent="0.25">
      <c r="C18" s="35" t="s">
        <v>501</v>
      </c>
      <c r="D18" s="121">
        <v>0</v>
      </c>
      <c r="E18" s="121">
        <v>0</v>
      </c>
      <c r="F18" s="192">
        <f t="shared" si="1"/>
        <v>0</v>
      </c>
      <c r="G18" s="121">
        <v>0</v>
      </c>
      <c r="H18" s="121">
        <v>0</v>
      </c>
      <c r="I18" s="192">
        <f t="shared" si="2"/>
        <v>0</v>
      </c>
    </row>
    <row r="19" spans="3:9" x14ac:dyDescent="0.25">
      <c r="C19" s="35" t="s">
        <v>502</v>
      </c>
      <c r="D19" s="108"/>
      <c r="E19" s="108"/>
      <c r="F19" s="108"/>
      <c r="G19" s="108"/>
      <c r="H19" s="108"/>
      <c r="I19" s="108"/>
    </row>
    <row r="20" spans="3:9" x14ac:dyDescent="0.25">
      <c r="C20" s="35" t="s">
        <v>503</v>
      </c>
      <c r="D20" s="108"/>
      <c r="E20" s="108"/>
      <c r="F20" s="108"/>
      <c r="G20" s="108"/>
      <c r="H20" s="108"/>
      <c r="I20" s="108"/>
    </row>
    <row r="21" spans="3:9" x14ac:dyDescent="0.25">
      <c r="C21" s="49" t="s">
        <v>504</v>
      </c>
      <c r="D21" s="121">
        <v>0</v>
      </c>
      <c r="E21" s="121">
        <v>0</v>
      </c>
      <c r="F21" s="192">
        <f t="shared" ref="F21:F23" si="3">D21+E21</f>
        <v>0</v>
      </c>
      <c r="G21" s="121">
        <v>0</v>
      </c>
      <c r="H21" s="121">
        <v>0</v>
      </c>
      <c r="I21" s="192">
        <f t="shared" ref="I21:I23" si="4">F21-G21</f>
        <v>0</v>
      </c>
    </row>
    <row r="22" spans="3:9" x14ac:dyDescent="0.25">
      <c r="C22" s="49" t="s">
        <v>505</v>
      </c>
      <c r="D22" s="121">
        <v>0</v>
      </c>
      <c r="E22" s="121">
        <v>0</v>
      </c>
      <c r="F22" s="192">
        <f t="shared" si="3"/>
        <v>0</v>
      </c>
      <c r="G22" s="121">
        <v>0</v>
      </c>
      <c r="H22" s="121">
        <v>0</v>
      </c>
      <c r="I22" s="192">
        <f t="shared" si="4"/>
        <v>0</v>
      </c>
    </row>
    <row r="23" spans="3:9" x14ac:dyDescent="0.25">
      <c r="C23" s="35" t="s">
        <v>506</v>
      </c>
      <c r="D23" s="121">
        <v>0</v>
      </c>
      <c r="E23" s="121">
        <v>1000000</v>
      </c>
      <c r="F23" s="192">
        <f t="shared" si="3"/>
        <v>1000000</v>
      </c>
      <c r="G23" s="121">
        <v>2323633.6800000002</v>
      </c>
      <c r="H23" s="121">
        <v>2323633.6800000002</v>
      </c>
      <c r="I23" s="192">
        <f t="shared" si="4"/>
        <v>-1323633.6800000002</v>
      </c>
    </row>
    <row r="24" spans="3:9" x14ac:dyDescent="0.25">
      <c r="C24" s="35"/>
      <c r="D24" s="40"/>
      <c r="E24" s="40"/>
      <c r="F24" s="10"/>
      <c r="G24" s="40"/>
      <c r="H24" s="10"/>
      <c r="I24" s="40"/>
    </row>
    <row r="25" spans="3:9" x14ac:dyDescent="0.25">
      <c r="C25" s="50" t="s">
        <v>507</v>
      </c>
      <c r="D25" s="121">
        <f>+D26+D27+D28+D31+D32</f>
        <v>0</v>
      </c>
      <c r="E25" s="121">
        <f t="shared" ref="E25:I25" si="5">+E26+E27+E28+E31+E32</f>
        <v>0</v>
      </c>
      <c r="F25" s="121">
        <f t="shared" si="5"/>
        <v>0</v>
      </c>
      <c r="G25" s="121">
        <f t="shared" si="5"/>
        <v>0</v>
      </c>
      <c r="H25" s="121">
        <f t="shared" si="5"/>
        <v>0</v>
      </c>
      <c r="I25" s="121">
        <f t="shared" si="5"/>
        <v>0</v>
      </c>
    </row>
    <row r="26" spans="3:9" x14ac:dyDescent="0.25">
      <c r="C26" s="35" t="s">
        <v>495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3:9" x14ac:dyDescent="0.25">
      <c r="C27" s="35" t="s">
        <v>496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</row>
    <row r="28" spans="3:9" x14ac:dyDescent="0.25">
      <c r="C28" s="35" t="s">
        <v>497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</row>
    <row r="29" spans="3:9" x14ac:dyDescent="0.25">
      <c r="C29" s="35" t="s">
        <v>498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</row>
    <row r="30" spans="3:9" x14ac:dyDescent="0.25">
      <c r="C30" s="35" t="s">
        <v>499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3:9" x14ac:dyDescent="0.25">
      <c r="C31" s="35" t="s">
        <v>500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</row>
    <row r="32" spans="3:9" x14ac:dyDescent="0.25">
      <c r="C32" s="35" t="s">
        <v>501</v>
      </c>
      <c r="D32" s="121">
        <f>+D35+D36</f>
        <v>0</v>
      </c>
      <c r="E32" s="121">
        <f t="shared" ref="E32:I32" si="6">+E35+E36</f>
        <v>0</v>
      </c>
      <c r="F32" s="121">
        <f t="shared" si="6"/>
        <v>0</v>
      </c>
      <c r="G32" s="121">
        <f t="shared" si="6"/>
        <v>0</v>
      </c>
      <c r="H32" s="121">
        <f t="shared" si="6"/>
        <v>0</v>
      </c>
      <c r="I32" s="121">
        <f t="shared" si="6"/>
        <v>0</v>
      </c>
    </row>
    <row r="33" spans="3:9" x14ac:dyDescent="0.25">
      <c r="C33" s="35" t="s">
        <v>502</v>
      </c>
      <c r="D33" s="108"/>
      <c r="E33" s="108"/>
      <c r="F33" s="108"/>
      <c r="G33" s="108"/>
      <c r="H33" s="108"/>
      <c r="I33" s="108"/>
    </row>
    <row r="34" spans="3:9" x14ac:dyDescent="0.25">
      <c r="C34" s="35" t="s">
        <v>503</v>
      </c>
      <c r="D34" s="108"/>
      <c r="E34" s="108"/>
      <c r="F34" s="108"/>
      <c r="G34" s="108"/>
      <c r="H34" s="108"/>
      <c r="I34" s="108"/>
    </row>
    <row r="35" spans="3:9" x14ac:dyDescent="0.25">
      <c r="C35" s="49" t="s">
        <v>504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</row>
    <row r="36" spans="3:9" x14ac:dyDescent="0.25">
      <c r="C36" s="49" t="s">
        <v>505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</row>
    <row r="37" spans="3:9" x14ac:dyDescent="0.25">
      <c r="C37" s="35" t="s">
        <v>506</v>
      </c>
      <c r="D37" s="40"/>
      <c r="E37" s="40"/>
      <c r="F37" s="10"/>
      <c r="G37" s="40"/>
      <c r="H37" s="10"/>
      <c r="I37" s="40"/>
    </row>
    <row r="38" spans="3:9" x14ac:dyDescent="0.25">
      <c r="C38" s="50" t="s">
        <v>508</v>
      </c>
      <c r="D38" s="121">
        <f>+D11+D25</f>
        <v>412738732</v>
      </c>
      <c r="E38" s="121">
        <f t="shared" ref="E38:I38" si="7">+E11+E25</f>
        <v>30000000</v>
      </c>
      <c r="F38" s="121">
        <f t="shared" si="7"/>
        <v>442738732</v>
      </c>
      <c r="G38" s="121">
        <f t="shared" si="7"/>
        <v>170564377.98000002</v>
      </c>
      <c r="H38" s="121">
        <f t="shared" si="7"/>
        <v>167090606.68000001</v>
      </c>
      <c r="I38" s="121">
        <f t="shared" si="7"/>
        <v>272174354.01999998</v>
      </c>
    </row>
    <row r="39" spans="3:9" x14ac:dyDescent="0.25">
      <c r="C39" s="50" t="s">
        <v>509</v>
      </c>
      <c r="D39" s="32"/>
      <c r="E39" s="32"/>
      <c r="F39" s="45"/>
      <c r="G39" s="32"/>
      <c r="H39" s="45"/>
      <c r="I39" s="32"/>
    </row>
    <row r="40" spans="3:9" x14ac:dyDescent="0.25">
      <c r="C40" s="46"/>
      <c r="D40" s="48"/>
      <c r="E40" s="48"/>
      <c r="F40" s="47"/>
      <c r="G40" s="48"/>
      <c r="H40" s="47"/>
      <c r="I40" s="48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510</v>
      </c>
    </row>
    <row r="7" spans="4:14" x14ac:dyDescent="0.25">
      <c r="D7" s="101" t="s">
        <v>511</v>
      </c>
    </row>
    <row r="8" spans="4:14" x14ac:dyDescent="0.25">
      <c r="D8" s="101" t="s">
        <v>512</v>
      </c>
    </row>
    <row r="9" spans="4:14" x14ac:dyDescent="0.25">
      <c r="D9" s="330"/>
      <c r="E9" s="331"/>
      <c r="F9" s="331"/>
      <c r="G9" s="331"/>
      <c r="H9" s="331"/>
      <c r="I9" s="331"/>
      <c r="J9" s="331"/>
      <c r="K9" s="331"/>
      <c r="L9" s="331"/>
      <c r="M9" s="331"/>
      <c r="N9" s="332"/>
    </row>
    <row r="10" spans="4:14" x14ac:dyDescent="0.25">
      <c r="D10" s="333" t="s">
        <v>640</v>
      </c>
      <c r="E10" s="277"/>
      <c r="F10" s="277"/>
      <c r="G10" s="277"/>
      <c r="H10" s="277"/>
      <c r="I10" s="277"/>
      <c r="J10" s="277"/>
      <c r="K10" s="277"/>
      <c r="L10" s="277"/>
      <c r="M10" s="277"/>
      <c r="N10" s="334"/>
    </row>
    <row r="11" spans="4:14" x14ac:dyDescent="0.25">
      <c r="D11" s="333" t="s">
        <v>513</v>
      </c>
      <c r="E11" s="277"/>
      <c r="F11" s="277"/>
      <c r="G11" s="277"/>
      <c r="H11" s="277"/>
      <c r="I11" s="277"/>
      <c r="J11" s="277"/>
      <c r="K11" s="277"/>
      <c r="L11" s="277"/>
      <c r="M11" s="277"/>
      <c r="N11" s="334"/>
    </row>
    <row r="12" spans="4:14" x14ac:dyDescent="0.25">
      <c r="D12" s="333" t="s">
        <v>651</v>
      </c>
      <c r="E12" s="277"/>
      <c r="F12" s="277"/>
      <c r="G12" s="277"/>
      <c r="H12" s="277"/>
      <c r="I12" s="277"/>
      <c r="J12" s="277"/>
      <c r="K12" s="277"/>
      <c r="L12" s="277"/>
      <c r="M12" s="277"/>
      <c r="N12" s="334"/>
    </row>
    <row r="13" spans="4:14" x14ac:dyDescent="0.25">
      <c r="D13" s="273"/>
      <c r="E13" s="274"/>
      <c r="F13" s="274"/>
      <c r="G13" s="274"/>
      <c r="H13" s="274"/>
      <c r="I13" s="274"/>
      <c r="J13" s="274"/>
      <c r="K13" s="274"/>
      <c r="L13" s="274"/>
      <c r="M13" s="274"/>
      <c r="N13" s="275"/>
    </row>
    <row r="14" spans="4:14" x14ac:dyDescent="0.25">
      <c r="D14" s="335" t="s">
        <v>514</v>
      </c>
      <c r="E14" s="336"/>
      <c r="F14" s="337"/>
      <c r="G14" s="270" t="s">
        <v>515</v>
      </c>
      <c r="H14" s="271"/>
      <c r="I14" s="271"/>
      <c r="J14" s="272"/>
      <c r="K14" s="270" t="s">
        <v>516</v>
      </c>
      <c r="L14" s="272"/>
      <c r="M14" s="268" t="s">
        <v>517</v>
      </c>
      <c r="N14" s="268" t="s">
        <v>518</v>
      </c>
    </row>
    <row r="15" spans="4:14" x14ac:dyDescent="0.25">
      <c r="D15" s="338"/>
      <c r="E15" s="339"/>
      <c r="F15" s="340"/>
      <c r="G15" s="270" t="s">
        <v>519</v>
      </c>
      <c r="H15" s="272"/>
      <c r="I15" s="270" t="s">
        <v>520</v>
      </c>
      <c r="J15" s="272"/>
      <c r="K15" s="52"/>
      <c r="L15" s="52"/>
      <c r="M15" s="269"/>
      <c r="N15" s="269"/>
    </row>
    <row r="16" spans="4:14" x14ac:dyDescent="0.25">
      <c r="D16" s="338"/>
      <c r="E16" s="339"/>
      <c r="F16" s="340"/>
      <c r="G16" s="268"/>
      <c r="H16" s="12" t="s">
        <v>521</v>
      </c>
      <c r="I16" s="328"/>
      <c r="J16" s="12" t="s">
        <v>523</v>
      </c>
      <c r="K16" s="328" t="s">
        <v>525</v>
      </c>
      <c r="L16" s="53" t="s">
        <v>526</v>
      </c>
      <c r="M16" s="269"/>
      <c r="N16" s="269"/>
    </row>
    <row r="17" spans="4:14" x14ac:dyDescent="0.25">
      <c r="D17" s="341"/>
      <c r="E17" s="342"/>
      <c r="F17" s="343"/>
      <c r="G17" s="276"/>
      <c r="H17" s="54" t="s">
        <v>522</v>
      </c>
      <c r="I17" s="329"/>
      <c r="J17" s="54" t="s">
        <v>524</v>
      </c>
      <c r="K17" s="329"/>
      <c r="L17" s="55" t="s">
        <v>527</v>
      </c>
      <c r="M17" s="276"/>
      <c r="N17" s="276"/>
    </row>
    <row r="18" spans="4:14" x14ac:dyDescent="0.25">
      <c r="D18" s="291" t="s">
        <v>528</v>
      </c>
      <c r="E18" s="292"/>
      <c r="F18" s="292"/>
      <c r="G18" s="292"/>
      <c r="H18" s="292"/>
      <c r="I18" s="292"/>
      <c r="J18" s="292"/>
      <c r="K18" s="56"/>
      <c r="L18" s="56"/>
      <c r="M18" s="56"/>
      <c r="N18" s="57"/>
    </row>
    <row r="19" spans="4:14" x14ac:dyDescent="0.25">
      <c r="D19" s="306" t="s">
        <v>529</v>
      </c>
      <c r="E19" s="307"/>
      <c r="F19" s="307"/>
      <c r="G19" s="307"/>
      <c r="H19" s="307"/>
      <c r="I19" s="307"/>
      <c r="J19" s="307"/>
      <c r="K19" s="58"/>
      <c r="L19" s="58"/>
      <c r="M19" s="58"/>
      <c r="N19" s="59"/>
    </row>
    <row r="20" spans="4:14" x14ac:dyDescent="0.25">
      <c r="D20" s="60">
        <v>1</v>
      </c>
      <c r="E20" s="281" t="s">
        <v>530</v>
      </c>
      <c r="F20" s="281"/>
      <c r="G20" s="61"/>
      <c r="H20" s="62"/>
      <c r="I20" s="61"/>
      <c r="J20" s="62"/>
      <c r="K20" s="61"/>
      <c r="L20" s="61"/>
      <c r="M20" s="61"/>
      <c r="N20" s="63"/>
    </row>
    <row r="21" spans="4:14" x14ac:dyDescent="0.25">
      <c r="D21" s="294"/>
      <c r="E21" s="302" t="s">
        <v>531</v>
      </c>
      <c r="F21" s="322" t="s">
        <v>532</v>
      </c>
      <c r="G21" s="288" t="s">
        <v>644</v>
      </c>
      <c r="H21" s="9" t="s">
        <v>533</v>
      </c>
      <c r="I21" s="288"/>
      <c r="J21" s="282"/>
      <c r="K21" s="304">
        <v>190234000</v>
      </c>
      <c r="L21" s="288" t="s">
        <v>536</v>
      </c>
      <c r="M21" s="288" t="s">
        <v>537</v>
      </c>
      <c r="N21" s="288"/>
    </row>
    <row r="22" spans="4:14" x14ac:dyDescent="0.25">
      <c r="D22" s="295"/>
      <c r="E22" s="311"/>
      <c r="F22" s="324"/>
      <c r="G22" s="289"/>
      <c r="H22" s="9" t="s">
        <v>534</v>
      </c>
      <c r="I22" s="289"/>
      <c r="J22" s="283"/>
      <c r="K22" s="289"/>
      <c r="L22" s="289"/>
      <c r="M22" s="289"/>
      <c r="N22" s="289"/>
    </row>
    <row r="23" spans="4:14" x14ac:dyDescent="0.25">
      <c r="D23" s="296"/>
      <c r="E23" s="303"/>
      <c r="F23" s="323"/>
      <c r="G23" s="290"/>
      <c r="H23" s="9" t="s">
        <v>535</v>
      </c>
      <c r="I23" s="290"/>
      <c r="J23" s="284"/>
      <c r="K23" s="290"/>
      <c r="L23" s="290"/>
      <c r="M23" s="290"/>
      <c r="N23" s="290"/>
    </row>
    <row r="24" spans="4:14" x14ac:dyDescent="0.25">
      <c r="D24" s="294"/>
      <c r="E24" s="302" t="s">
        <v>538</v>
      </c>
      <c r="F24" s="322" t="s">
        <v>240</v>
      </c>
      <c r="G24" s="288" t="s">
        <v>644</v>
      </c>
      <c r="H24" s="8" t="s">
        <v>539</v>
      </c>
      <c r="I24" s="288"/>
      <c r="J24" s="282"/>
      <c r="K24" s="304">
        <v>201000000</v>
      </c>
      <c r="L24" s="288" t="s">
        <v>536</v>
      </c>
      <c r="M24" s="288" t="s">
        <v>537</v>
      </c>
      <c r="N24" s="288"/>
    </row>
    <row r="25" spans="4:14" x14ac:dyDescent="0.25">
      <c r="D25" s="296"/>
      <c r="E25" s="303"/>
      <c r="F25" s="323"/>
      <c r="G25" s="290"/>
      <c r="H25" s="9" t="s">
        <v>540</v>
      </c>
      <c r="I25" s="290"/>
      <c r="J25" s="284"/>
      <c r="K25" s="305"/>
      <c r="L25" s="290"/>
      <c r="M25" s="290"/>
      <c r="N25" s="290"/>
    </row>
    <row r="26" spans="4:14" x14ac:dyDescent="0.25">
      <c r="D26" s="294"/>
      <c r="E26" s="302" t="s">
        <v>541</v>
      </c>
      <c r="F26" s="322" t="s">
        <v>542</v>
      </c>
      <c r="G26" s="288" t="s">
        <v>644</v>
      </c>
      <c r="H26" s="8" t="s">
        <v>543</v>
      </c>
      <c r="I26" s="288"/>
      <c r="J26" s="282"/>
      <c r="K26" s="304">
        <v>234424479.56</v>
      </c>
      <c r="L26" s="288" t="s">
        <v>536</v>
      </c>
      <c r="M26" s="288" t="s">
        <v>537</v>
      </c>
      <c r="N26" s="288"/>
    </row>
    <row r="27" spans="4:14" x14ac:dyDescent="0.25">
      <c r="D27" s="296"/>
      <c r="E27" s="303"/>
      <c r="F27" s="323"/>
      <c r="G27" s="290"/>
      <c r="H27" s="9" t="s">
        <v>544</v>
      </c>
      <c r="I27" s="290"/>
      <c r="J27" s="284"/>
      <c r="K27" s="305"/>
      <c r="L27" s="290"/>
      <c r="M27" s="290"/>
      <c r="N27" s="290"/>
    </row>
    <row r="28" spans="4:14" x14ac:dyDescent="0.25">
      <c r="D28" s="60">
        <v>2</v>
      </c>
      <c r="E28" s="281" t="s">
        <v>545</v>
      </c>
      <c r="F28" s="281"/>
      <c r="G28" s="64"/>
      <c r="H28" s="64"/>
      <c r="I28" s="64"/>
      <c r="J28" s="65"/>
      <c r="K28" s="64"/>
      <c r="L28" s="64"/>
      <c r="M28" s="66"/>
      <c r="N28" s="67"/>
    </row>
    <row r="29" spans="4:14" x14ac:dyDescent="0.25">
      <c r="D29" s="294"/>
      <c r="E29" s="302" t="s">
        <v>531</v>
      </c>
      <c r="F29" s="322" t="s">
        <v>532</v>
      </c>
      <c r="G29" s="288" t="s">
        <v>644</v>
      </c>
      <c r="H29" s="9" t="s">
        <v>533</v>
      </c>
      <c r="I29" s="288"/>
      <c r="J29" s="282"/>
      <c r="K29" s="325">
        <v>190234000</v>
      </c>
      <c r="L29" s="288" t="s">
        <v>536</v>
      </c>
      <c r="M29" s="288" t="s">
        <v>537</v>
      </c>
      <c r="N29" s="288"/>
    </row>
    <row r="30" spans="4:14" x14ac:dyDescent="0.25">
      <c r="D30" s="295"/>
      <c r="E30" s="311"/>
      <c r="F30" s="324"/>
      <c r="G30" s="289"/>
      <c r="H30" s="9" t="s">
        <v>534</v>
      </c>
      <c r="I30" s="289"/>
      <c r="J30" s="283"/>
      <c r="K30" s="326"/>
      <c r="L30" s="289"/>
      <c r="M30" s="289"/>
      <c r="N30" s="289"/>
    </row>
    <row r="31" spans="4:14" x14ac:dyDescent="0.25">
      <c r="D31" s="296"/>
      <c r="E31" s="303"/>
      <c r="F31" s="323"/>
      <c r="G31" s="290"/>
      <c r="H31" s="9" t="s">
        <v>535</v>
      </c>
      <c r="I31" s="290"/>
      <c r="J31" s="284"/>
      <c r="K31" s="327"/>
      <c r="L31" s="290"/>
      <c r="M31" s="290"/>
      <c r="N31" s="290"/>
    </row>
    <row r="32" spans="4:14" x14ac:dyDescent="0.25">
      <c r="D32" s="294"/>
      <c r="E32" s="302" t="s">
        <v>538</v>
      </c>
      <c r="F32" s="322" t="s">
        <v>240</v>
      </c>
      <c r="G32" s="288" t="s">
        <v>644</v>
      </c>
      <c r="H32" s="8" t="s">
        <v>539</v>
      </c>
      <c r="I32" s="288"/>
      <c r="J32" s="282"/>
      <c r="K32" s="304">
        <v>190234000</v>
      </c>
      <c r="L32" s="288" t="s">
        <v>536</v>
      </c>
      <c r="M32" s="288" t="s">
        <v>537</v>
      </c>
      <c r="N32" s="288"/>
    </row>
    <row r="33" spans="4:14" x14ac:dyDescent="0.25">
      <c r="D33" s="296"/>
      <c r="E33" s="303"/>
      <c r="F33" s="323"/>
      <c r="G33" s="290"/>
      <c r="H33" s="9" t="s">
        <v>540</v>
      </c>
      <c r="I33" s="290"/>
      <c r="J33" s="284"/>
      <c r="K33" s="305"/>
      <c r="L33" s="290"/>
      <c r="M33" s="290"/>
      <c r="N33" s="290"/>
    </row>
    <row r="34" spans="4:14" x14ac:dyDescent="0.25">
      <c r="D34" s="294"/>
      <c r="E34" s="302" t="s">
        <v>541</v>
      </c>
      <c r="F34" s="322" t="s">
        <v>542</v>
      </c>
      <c r="G34" s="288" t="s">
        <v>644</v>
      </c>
      <c r="H34" s="8" t="s">
        <v>543</v>
      </c>
      <c r="I34" s="288"/>
      <c r="J34" s="282"/>
      <c r="K34" s="304">
        <v>234424479.56</v>
      </c>
      <c r="L34" s="288" t="s">
        <v>536</v>
      </c>
      <c r="M34" s="288" t="s">
        <v>537</v>
      </c>
      <c r="N34" s="288"/>
    </row>
    <row r="35" spans="4:14" x14ac:dyDescent="0.25">
      <c r="D35" s="296"/>
      <c r="E35" s="303"/>
      <c r="F35" s="323"/>
      <c r="G35" s="290"/>
      <c r="H35" s="9" t="s">
        <v>544</v>
      </c>
      <c r="I35" s="290"/>
      <c r="J35" s="284"/>
      <c r="K35" s="305"/>
      <c r="L35" s="290"/>
      <c r="M35" s="290"/>
      <c r="N35" s="290"/>
    </row>
    <row r="36" spans="4:14" x14ac:dyDescent="0.25">
      <c r="D36" s="60">
        <v>3</v>
      </c>
      <c r="E36" s="281" t="s">
        <v>546</v>
      </c>
      <c r="F36" s="281"/>
      <c r="G36" s="64"/>
      <c r="H36" s="64"/>
      <c r="I36" s="64"/>
      <c r="J36" s="65"/>
      <c r="K36" s="64"/>
      <c r="L36" s="64"/>
      <c r="M36" s="66"/>
      <c r="N36" s="67"/>
    </row>
    <row r="37" spans="4:14" x14ac:dyDescent="0.25">
      <c r="D37" s="68"/>
      <c r="E37" s="69" t="s">
        <v>531</v>
      </c>
      <c r="F37" s="70" t="s">
        <v>532</v>
      </c>
      <c r="G37" s="13" t="s">
        <v>645</v>
      </c>
      <c r="H37" s="9" t="s">
        <v>533</v>
      </c>
      <c r="I37" s="9"/>
      <c r="J37" s="71"/>
      <c r="K37" s="10">
        <v>0</v>
      </c>
      <c r="L37" s="13" t="s">
        <v>536</v>
      </c>
      <c r="M37" s="9" t="s">
        <v>547</v>
      </c>
      <c r="N37" s="9" t="s">
        <v>646</v>
      </c>
    </row>
    <row r="38" spans="4:14" x14ac:dyDescent="0.25">
      <c r="D38" s="68"/>
      <c r="E38" s="69" t="s">
        <v>538</v>
      </c>
      <c r="F38" s="70" t="s">
        <v>240</v>
      </c>
      <c r="G38" s="14" t="s">
        <v>645</v>
      </c>
      <c r="H38" s="8" t="s">
        <v>548</v>
      </c>
      <c r="I38" s="8"/>
      <c r="J38" s="72"/>
      <c r="K38" s="73">
        <v>0</v>
      </c>
      <c r="L38" s="14" t="s">
        <v>536</v>
      </c>
      <c r="M38" s="8" t="s">
        <v>547</v>
      </c>
      <c r="N38" s="8" t="s">
        <v>646</v>
      </c>
    </row>
    <row r="39" spans="4:14" x14ac:dyDescent="0.25">
      <c r="D39" s="294"/>
      <c r="E39" s="302" t="s">
        <v>541</v>
      </c>
      <c r="F39" s="322" t="s">
        <v>542</v>
      </c>
      <c r="G39" s="288" t="s">
        <v>645</v>
      </c>
      <c r="H39" s="8" t="s">
        <v>543</v>
      </c>
      <c r="I39" s="288"/>
      <c r="J39" s="282"/>
      <c r="K39" s="288">
        <v>0</v>
      </c>
      <c r="L39" s="288" t="s">
        <v>536</v>
      </c>
      <c r="M39" s="288" t="s">
        <v>547</v>
      </c>
      <c r="N39" s="288" t="s">
        <v>646</v>
      </c>
    </row>
    <row r="40" spans="4:14" x14ac:dyDescent="0.25">
      <c r="D40" s="296"/>
      <c r="E40" s="303"/>
      <c r="F40" s="323"/>
      <c r="G40" s="290"/>
      <c r="H40" s="9" t="s">
        <v>544</v>
      </c>
      <c r="I40" s="290"/>
      <c r="J40" s="284"/>
      <c r="K40" s="290"/>
      <c r="L40" s="290"/>
      <c r="M40" s="290"/>
      <c r="N40" s="290"/>
    </row>
    <row r="41" spans="4:14" x14ac:dyDescent="0.25">
      <c r="D41" s="60">
        <v>4</v>
      </c>
      <c r="E41" s="281" t="s">
        <v>549</v>
      </c>
      <c r="F41" s="281"/>
      <c r="G41" s="74"/>
      <c r="H41" s="74"/>
      <c r="I41" s="74"/>
      <c r="J41" s="75"/>
      <c r="K41" s="74"/>
      <c r="L41" s="74"/>
      <c r="M41" s="61"/>
      <c r="N41" s="76"/>
    </row>
    <row r="42" spans="4:14" x14ac:dyDescent="0.25">
      <c r="D42" s="77"/>
      <c r="E42" s="78" t="s">
        <v>531</v>
      </c>
      <c r="F42" s="79" t="s">
        <v>550</v>
      </c>
      <c r="G42" s="61"/>
      <c r="H42" s="61"/>
      <c r="I42" s="61"/>
      <c r="J42" s="62"/>
      <c r="K42" s="61"/>
      <c r="L42" s="61"/>
      <c r="M42" s="61"/>
      <c r="N42" s="63"/>
    </row>
    <row r="43" spans="4:14" x14ac:dyDescent="0.25">
      <c r="D43" s="68"/>
      <c r="E43" s="69"/>
      <c r="F43" s="70" t="s">
        <v>551</v>
      </c>
      <c r="G43" s="13" t="s">
        <v>645</v>
      </c>
      <c r="H43" s="9" t="s">
        <v>552</v>
      </c>
      <c r="I43" s="9"/>
      <c r="J43" s="71"/>
      <c r="K43" s="10">
        <v>0</v>
      </c>
      <c r="L43" s="13" t="s">
        <v>536</v>
      </c>
      <c r="M43" s="9" t="s">
        <v>553</v>
      </c>
      <c r="N43" s="9" t="s">
        <v>646</v>
      </c>
    </row>
    <row r="44" spans="4:14" x14ac:dyDescent="0.25">
      <c r="D44" s="294"/>
      <c r="E44" s="302"/>
      <c r="F44" s="322" t="s">
        <v>554</v>
      </c>
      <c r="G44" s="288" t="s">
        <v>645</v>
      </c>
      <c r="H44" s="8" t="s">
        <v>555</v>
      </c>
      <c r="I44" s="288"/>
      <c r="J44" s="282"/>
      <c r="K44" s="288">
        <v>0</v>
      </c>
      <c r="L44" s="288" t="s">
        <v>536</v>
      </c>
      <c r="M44" s="288" t="s">
        <v>553</v>
      </c>
      <c r="N44" s="288" t="s">
        <v>646</v>
      </c>
    </row>
    <row r="45" spans="4:14" x14ac:dyDescent="0.25">
      <c r="D45" s="296"/>
      <c r="E45" s="303"/>
      <c r="F45" s="323"/>
      <c r="G45" s="290"/>
      <c r="H45" s="9" t="s">
        <v>556</v>
      </c>
      <c r="I45" s="290"/>
      <c r="J45" s="284"/>
      <c r="K45" s="290"/>
      <c r="L45" s="290"/>
      <c r="M45" s="290"/>
      <c r="N45" s="290"/>
    </row>
    <row r="46" spans="4:14" x14ac:dyDescent="0.25">
      <c r="D46" s="308"/>
      <c r="E46" s="302" t="s">
        <v>538</v>
      </c>
      <c r="F46" s="80" t="s">
        <v>557</v>
      </c>
      <c r="G46" s="285"/>
      <c r="H46" s="8" t="s">
        <v>559</v>
      </c>
      <c r="I46" s="285"/>
      <c r="J46" s="282"/>
      <c r="K46" s="288">
        <v>0</v>
      </c>
      <c r="L46" s="288" t="s">
        <v>536</v>
      </c>
      <c r="M46" s="288" t="s">
        <v>553</v>
      </c>
      <c r="N46" s="288" t="s">
        <v>646</v>
      </c>
    </row>
    <row r="47" spans="4:14" x14ac:dyDescent="0.25">
      <c r="D47" s="309"/>
      <c r="E47" s="303"/>
      <c r="F47" s="70" t="s">
        <v>558</v>
      </c>
      <c r="G47" s="287"/>
      <c r="H47" s="9" t="s">
        <v>560</v>
      </c>
      <c r="I47" s="287"/>
      <c r="J47" s="284"/>
      <c r="K47" s="290"/>
      <c r="L47" s="290"/>
      <c r="M47" s="290"/>
      <c r="N47" s="290"/>
    </row>
    <row r="48" spans="4:14" x14ac:dyDescent="0.25">
      <c r="D48" s="308"/>
      <c r="E48" s="302" t="s">
        <v>541</v>
      </c>
      <c r="F48" s="322" t="s">
        <v>561</v>
      </c>
      <c r="G48" s="285"/>
      <c r="H48" s="8" t="s">
        <v>562</v>
      </c>
      <c r="I48" s="285"/>
      <c r="J48" s="282"/>
      <c r="K48" s="288">
        <v>0</v>
      </c>
      <c r="L48" s="288" t="s">
        <v>536</v>
      </c>
      <c r="M48" s="288" t="s">
        <v>553</v>
      </c>
      <c r="N48" s="288" t="s">
        <v>646</v>
      </c>
    </row>
    <row r="49" spans="4:14" x14ac:dyDescent="0.25">
      <c r="D49" s="309"/>
      <c r="E49" s="303"/>
      <c r="F49" s="323"/>
      <c r="G49" s="287"/>
      <c r="H49" s="15" t="s">
        <v>563</v>
      </c>
      <c r="I49" s="287"/>
      <c r="J49" s="284"/>
      <c r="K49" s="290"/>
      <c r="L49" s="290"/>
      <c r="M49" s="290"/>
      <c r="N49" s="290"/>
    </row>
    <row r="50" spans="4:14" x14ac:dyDescent="0.25">
      <c r="D50" s="308"/>
      <c r="E50" s="302" t="s">
        <v>564</v>
      </c>
      <c r="F50" s="81" t="s">
        <v>565</v>
      </c>
      <c r="G50" s="285"/>
      <c r="H50" s="8" t="s">
        <v>559</v>
      </c>
      <c r="I50" s="285"/>
      <c r="J50" s="282"/>
      <c r="K50" s="288">
        <v>0</v>
      </c>
      <c r="L50" s="288" t="s">
        <v>536</v>
      </c>
      <c r="M50" s="288" t="s">
        <v>553</v>
      </c>
      <c r="N50" s="288" t="s">
        <v>646</v>
      </c>
    </row>
    <row r="51" spans="4:14" x14ac:dyDescent="0.25">
      <c r="D51" s="309"/>
      <c r="E51" s="303"/>
      <c r="F51" s="70" t="s">
        <v>566</v>
      </c>
      <c r="G51" s="287"/>
      <c r="H51" s="15" t="s">
        <v>560</v>
      </c>
      <c r="I51" s="287"/>
      <c r="J51" s="284"/>
      <c r="K51" s="290"/>
      <c r="L51" s="290"/>
      <c r="M51" s="290"/>
      <c r="N51" s="290"/>
    </row>
    <row r="52" spans="4:14" x14ac:dyDescent="0.25">
      <c r="D52" s="8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3">
        <v>5</v>
      </c>
      <c r="E53" s="281" t="s">
        <v>567</v>
      </c>
      <c r="F53" s="281"/>
      <c r="G53" s="64"/>
      <c r="H53" s="64"/>
      <c r="I53" s="64"/>
      <c r="J53" s="65"/>
      <c r="K53" s="64"/>
      <c r="L53" s="64"/>
      <c r="M53" s="64"/>
      <c r="N53" s="67"/>
    </row>
    <row r="54" spans="4:14" x14ac:dyDescent="0.25">
      <c r="D54" s="68"/>
      <c r="E54" s="69" t="s">
        <v>531</v>
      </c>
      <c r="F54" s="70" t="s">
        <v>568</v>
      </c>
      <c r="G54" s="13" t="s">
        <v>644</v>
      </c>
      <c r="H54" s="9" t="s">
        <v>569</v>
      </c>
      <c r="I54" s="9"/>
      <c r="J54" s="71"/>
      <c r="K54" s="124">
        <v>173543000</v>
      </c>
      <c r="L54" s="13" t="s">
        <v>536</v>
      </c>
      <c r="M54" s="9" t="s">
        <v>570</v>
      </c>
      <c r="N54" s="9"/>
    </row>
    <row r="55" spans="4:14" x14ac:dyDescent="0.25">
      <c r="D55" s="68"/>
      <c r="E55" s="69" t="s">
        <v>538</v>
      </c>
      <c r="F55" s="70" t="s">
        <v>542</v>
      </c>
      <c r="G55" s="14" t="s">
        <v>644</v>
      </c>
      <c r="H55" s="8" t="s">
        <v>569</v>
      </c>
      <c r="I55" s="8"/>
      <c r="J55" s="72"/>
      <c r="K55" s="152">
        <v>214349908.61000001</v>
      </c>
      <c r="L55" s="14" t="s">
        <v>536</v>
      </c>
      <c r="M55" s="84" t="s">
        <v>571</v>
      </c>
      <c r="N55" s="8"/>
    </row>
    <row r="56" spans="4:14" x14ac:dyDescent="0.25">
      <c r="D56" s="60">
        <v>6</v>
      </c>
      <c r="E56" s="281" t="s">
        <v>572</v>
      </c>
      <c r="F56" s="281"/>
      <c r="G56" s="74"/>
      <c r="H56" s="74"/>
      <c r="I56" s="74"/>
      <c r="J56" s="75"/>
      <c r="K56" s="74"/>
      <c r="L56" s="74"/>
      <c r="M56" s="61"/>
      <c r="N56" s="76"/>
    </row>
    <row r="57" spans="4:14" x14ac:dyDescent="0.25">
      <c r="D57" s="68"/>
      <c r="E57" s="69" t="s">
        <v>531</v>
      </c>
      <c r="F57" s="70" t="s">
        <v>568</v>
      </c>
      <c r="G57" s="13" t="s">
        <v>645</v>
      </c>
      <c r="H57" s="9" t="s">
        <v>540</v>
      </c>
      <c r="I57" s="9"/>
      <c r="J57" s="71"/>
      <c r="K57" s="10">
        <v>0</v>
      </c>
      <c r="L57" s="13" t="s">
        <v>536</v>
      </c>
      <c r="M57" s="15" t="s">
        <v>573</v>
      </c>
      <c r="N57" s="9" t="s">
        <v>646</v>
      </c>
    </row>
    <row r="58" spans="4:14" x14ac:dyDescent="0.25">
      <c r="D58" s="60">
        <v>7</v>
      </c>
      <c r="E58" s="281" t="s">
        <v>574</v>
      </c>
      <c r="F58" s="281"/>
      <c r="G58" s="74"/>
      <c r="H58" s="74"/>
      <c r="I58" s="74"/>
      <c r="J58" s="75"/>
      <c r="K58" s="74"/>
      <c r="L58" s="74"/>
      <c r="M58" s="61"/>
      <c r="N58" s="76"/>
    </row>
    <row r="59" spans="4:14" x14ac:dyDescent="0.25">
      <c r="D59" s="294"/>
      <c r="E59" s="302" t="s">
        <v>531</v>
      </c>
      <c r="F59" s="322" t="s">
        <v>532</v>
      </c>
      <c r="G59" s="288" t="s">
        <v>645</v>
      </c>
      <c r="H59" s="9" t="s">
        <v>575</v>
      </c>
      <c r="I59" s="288"/>
      <c r="J59" s="282"/>
      <c r="K59" s="288">
        <v>0</v>
      </c>
      <c r="L59" s="288" t="s">
        <v>536</v>
      </c>
      <c r="M59" s="288" t="s">
        <v>576</v>
      </c>
      <c r="N59" s="288" t="s">
        <v>646</v>
      </c>
    </row>
    <row r="60" spans="4:14" x14ac:dyDescent="0.25">
      <c r="D60" s="296"/>
      <c r="E60" s="303"/>
      <c r="F60" s="323"/>
      <c r="G60" s="290"/>
      <c r="H60" s="15" t="s">
        <v>358</v>
      </c>
      <c r="I60" s="290"/>
      <c r="J60" s="284"/>
      <c r="K60" s="290"/>
      <c r="L60" s="290"/>
      <c r="M60" s="290"/>
      <c r="N60" s="290"/>
    </row>
    <row r="61" spans="4:14" x14ac:dyDescent="0.25">
      <c r="D61" s="68"/>
      <c r="E61" s="69" t="s">
        <v>538</v>
      </c>
      <c r="F61" s="70" t="s">
        <v>240</v>
      </c>
      <c r="G61" s="13" t="s">
        <v>645</v>
      </c>
      <c r="H61" s="9" t="s">
        <v>552</v>
      </c>
      <c r="I61" s="9"/>
      <c r="J61" s="71"/>
      <c r="K61" s="73">
        <v>0</v>
      </c>
      <c r="L61" s="13" t="s">
        <v>536</v>
      </c>
      <c r="M61" s="8" t="s">
        <v>576</v>
      </c>
      <c r="N61" s="8" t="s">
        <v>646</v>
      </c>
    </row>
    <row r="62" spans="4:14" x14ac:dyDescent="0.25">
      <c r="D62" s="294"/>
      <c r="E62" s="302" t="s">
        <v>541</v>
      </c>
      <c r="F62" s="322" t="s">
        <v>542</v>
      </c>
      <c r="G62" s="288" t="s">
        <v>645</v>
      </c>
      <c r="H62" s="8" t="s">
        <v>555</v>
      </c>
      <c r="I62" s="288"/>
      <c r="J62" s="282"/>
      <c r="K62" s="73">
        <v>0</v>
      </c>
      <c r="L62" s="288" t="s">
        <v>536</v>
      </c>
      <c r="M62" s="288" t="s">
        <v>576</v>
      </c>
      <c r="N62" s="288" t="s">
        <v>646</v>
      </c>
    </row>
    <row r="63" spans="4:14" x14ac:dyDescent="0.25">
      <c r="D63" s="296"/>
      <c r="E63" s="303"/>
      <c r="F63" s="323"/>
      <c r="G63" s="290"/>
      <c r="H63" s="15" t="s">
        <v>556</v>
      </c>
      <c r="I63" s="290"/>
      <c r="J63" s="284"/>
      <c r="K63" s="73"/>
      <c r="L63" s="290"/>
      <c r="M63" s="290"/>
      <c r="N63" s="290"/>
    </row>
    <row r="64" spans="4:14" x14ac:dyDescent="0.25">
      <c r="D64" s="306" t="s">
        <v>577</v>
      </c>
      <c r="E64" s="307"/>
      <c r="F64" s="307"/>
      <c r="G64" s="307"/>
      <c r="H64" s="307"/>
      <c r="I64" s="307"/>
      <c r="J64" s="307"/>
      <c r="K64" s="58"/>
      <c r="L64" s="58"/>
      <c r="M64" s="58"/>
      <c r="N64" s="59"/>
    </row>
    <row r="65" spans="4:14" x14ac:dyDescent="0.25">
      <c r="D65" s="60">
        <v>1</v>
      </c>
      <c r="E65" s="281" t="s">
        <v>578</v>
      </c>
      <c r="F65" s="281"/>
      <c r="G65" s="66"/>
      <c r="H65" s="85"/>
      <c r="I65" s="66"/>
      <c r="J65" s="85"/>
      <c r="K65" s="66"/>
      <c r="L65" s="66"/>
      <c r="M65" s="66"/>
      <c r="N65" s="86"/>
    </row>
    <row r="66" spans="4:14" x14ac:dyDescent="0.25">
      <c r="D66" s="308"/>
      <c r="E66" s="302" t="s">
        <v>531</v>
      </c>
      <c r="F66" s="322" t="s">
        <v>579</v>
      </c>
      <c r="G66" s="288" t="s">
        <v>644</v>
      </c>
      <c r="H66" s="9" t="s">
        <v>580</v>
      </c>
      <c r="I66" s="288"/>
      <c r="J66" s="282"/>
      <c r="K66" s="285"/>
      <c r="L66" s="285"/>
      <c r="M66" s="288" t="s">
        <v>581</v>
      </c>
      <c r="N66" s="288"/>
    </row>
    <row r="67" spans="4:14" x14ac:dyDescent="0.25">
      <c r="D67" s="310"/>
      <c r="E67" s="311"/>
      <c r="F67" s="324"/>
      <c r="G67" s="289"/>
      <c r="H67" s="9" t="s">
        <v>575</v>
      </c>
      <c r="I67" s="289"/>
      <c r="J67" s="283"/>
      <c r="K67" s="286"/>
      <c r="L67" s="286"/>
      <c r="M67" s="289"/>
      <c r="N67" s="289"/>
    </row>
    <row r="68" spans="4:14" x14ac:dyDescent="0.25">
      <c r="D68" s="309"/>
      <c r="E68" s="303"/>
      <c r="F68" s="323"/>
      <c r="G68" s="290"/>
      <c r="H68" s="15" t="s">
        <v>358</v>
      </c>
      <c r="I68" s="290"/>
      <c r="J68" s="284"/>
      <c r="K68" s="287"/>
      <c r="L68" s="287"/>
      <c r="M68" s="290"/>
      <c r="N68" s="290"/>
    </row>
    <row r="69" spans="4:14" x14ac:dyDescent="0.25">
      <c r="D69" s="308"/>
      <c r="E69" s="302" t="s">
        <v>538</v>
      </c>
      <c r="F69" s="322" t="s">
        <v>582</v>
      </c>
      <c r="G69" s="288" t="s">
        <v>644</v>
      </c>
      <c r="H69" s="9" t="s">
        <v>580</v>
      </c>
      <c r="I69" s="288"/>
      <c r="J69" s="282"/>
      <c r="K69" s="285"/>
      <c r="L69" s="285"/>
      <c r="M69" s="288" t="s">
        <v>581</v>
      </c>
      <c r="N69" s="288"/>
    </row>
    <row r="70" spans="4:14" x14ac:dyDescent="0.25">
      <c r="D70" s="310"/>
      <c r="E70" s="311"/>
      <c r="F70" s="324"/>
      <c r="G70" s="289"/>
      <c r="H70" s="9" t="s">
        <v>575</v>
      </c>
      <c r="I70" s="289"/>
      <c r="J70" s="283"/>
      <c r="K70" s="286"/>
      <c r="L70" s="286"/>
      <c r="M70" s="289"/>
      <c r="N70" s="289"/>
    </row>
    <row r="71" spans="4:14" x14ac:dyDescent="0.25">
      <c r="D71" s="309"/>
      <c r="E71" s="303"/>
      <c r="F71" s="323"/>
      <c r="G71" s="290"/>
      <c r="H71" s="15" t="s">
        <v>583</v>
      </c>
      <c r="I71" s="290"/>
      <c r="J71" s="284"/>
      <c r="K71" s="287"/>
      <c r="L71" s="287"/>
      <c r="M71" s="290"/>
      <c r="N71" s="290"/>
    </row>
    <row r="72" spans="4:14" x14ac:dyDescent="0.25">
      <c r="D72" s="308"/>
      <c r="E72" s="302" t="s">
        <v>541</v>
      </c>
      <c r="F72" s="80" t="s">
        <v>584</v>
      </c>
      <c r="G72" s="288" t="s">
        <v>645</v>
      </c>
      <c r="H72" s="9" t="s">
        <v>580</v>
      </c>
      <c r="I72" s="288"/>
      <c r="J72" s="282"/>
      <c r="K72" s="285"/>
      <c r="L72" s="285"/>
      <c r="M72" s="288" t="s">
        <v>581</v>
      </c>
      <c r="N72" s="288" t="s">
        <v>646</v>
      </c>
    </row>
    <row r="73" spans="4:14" x14ac:dyDescent="0.25">
      <c r="D73" s="310"/>
      <c r="E73" s="311"/>
      <c r="F73" s="80" t="s">
        <v>585</v>
      </c>
      <c r="G73" s="289"/>
      <c r="H73" s="9" t="s">
        <v>575</v>
      </c>
      <c r="I73" s="289"/>
      <c r="J73" s="283"/>
      <c r="K73" s="286"/>
      <c r="L73" s="286"/>
      <c r="M73" s="289"/>
      <c r="N73" s="289"/>
    </row>
    <row r="74" spans="4:14" x14ac:dyDescent="0.25">
      <c r="D74" s="309"/>
      <c r="E74" s="303"/>
      <c r="F74" s="87"/>
      <c r="G74" s="290"/>
      <c r="H74" s="15" t="s">
        <v>358</v>
      </c>
      <c r="I74" s="290"/>
      <c r="J74" s="284"/>
      <c r="K74" s="287"/>
      <c r="L74" s="287"/>
      <c r="M74" s="290"/>
      <c r="N74" s="290"/>
    </row>
    <row r="75" spans="4:14" x14ac:dyDescent="0.25">
      <c r="D75" s="308"/>
      <c r="E75" s="302" t="s">
        <v>564</v>
      </c>
      <c r="F75" s="80" t="s">
        <v>586</v>
      </c>
      <c r="G75" s="288" t="s">
        <v>645</v>
      </c>
      <c r="H75" s="9" t="s">
        <v>580</v>
      </c>
      <c r="I75" s="288"/>
      <c r="J75" s="282"/>
      <c r="K75" s="285"/>
      <c r="L75" s="285"/>
      <c r="M75" s="288" t="s">
        <v>581</v>
      </c>
      <c r="N75" s="288" t="s">
        <v>646</v>
      </c>
    </row>
    <row r="76" spans="4:14" x14ac:dyDescent="0.25">
      <c r="D76" s="310"/>
      <c r="E76" s="311"/>
      <c r="F76" s="80" t="s">
        <v>587</v>
      </c>
      <c r="G76" s="289"/>
      <c r="H76" s="9" t="s">
        <v>575</v>
      </c>
      <c r="I76" s="289"/>
      <c r="J76" s="283"/>
      <c r="K76" s="286"/>
      <c r="L76" s="286"/>
      <c r="M76" s="289"/>
      <c r="N76" s="289"/>
    </row>
    <row r="77" spans="4:14" x14ac:dyDescent="0.25">
      <c r="D77" s="309"/>
      <c r="E77" s="303"/>
      <c r="F77" s="87"/>
      <c r="G77" s="290"/>
      <c r="H77" s="15" t="s">
        <v>588</v>
      </c>
      <c r="I77" s="290"/>
      <c r="J77" s="284"/>
      <c r="K77" s="287"/>
      <c r="L77" s="287"/>
      <c r="M77" s="290"/>
      <c r="N77" s="290"/>
    </row>
    <row r="78" spans="4:14" x14ac:dyDescent="0.25">
      <c r="D78" s="308"/>
      <c r="E78" s="302" t="s">
        <v>589</v>
      </c>
      <c r="F78" s="322" t="s">
        <v>590</v>
      </c>
      <c r="G78" s="288" t="s">
        <v>645</v>
      </c>
      <c r="H78" s="9" t="s">
        <v>575</v>
      </c>
      <c r="I78" s="288"/>
      <c r="J78" s="282"/>
      <c r="K78" s="285"/>
      <c r="L78" s="285"/>
      <c r="M78" s="288" t="s">
        <v>581</v>
      </c>
      <c r="N78" s="288" t="s">
        <v>646</v>
      </c>
    </row>
    <row r="79" spans="4:14" x14ac:dyDescent="0.25">
      <c r="D79" s="309"/>
      <c r="E79" s="303"/>
      <c r="F79" s="323"/>
      <c r="G79" s="290"/>
      <c r="H79" s="15" t="s">
        <v>591</v>
      </c>
      <c r="I79" s="290"/>
      <c r="J79" s="284"/>
      <c r="K79" s="287"/>
      <c r="L79" s="287"/>
      <c r="M79" s="290"/>
      <c r="N79" s="290"/>
    </row>
    <row r="80" spans="4:14" x14ac:dyDescent="0.25">
      <c r="D80" s="312">
        <v>2</v>
      </c>
      <c r="E80" s="314" t="s">
        <v>592</v>
      </c>
      <c r="F80" s="314"/>
      <c r="G80" s="316"/>
      <c r="H80" s="318"/>
      <c r="I80" s="316"/>
      <c r="J80" s="318"/>
      <c r="K80" s="316"/>
      <c r="L80" s="316"/>
      <c r="M80" s="316"/>
      <c r="N80" s="320"/>
    </row>
    <row r="81" spans="4:18" x14ac:dyDescent="0.25">
      <c r="D81" s="313"/>
      <c r="E81" s="315" t="s">
        <v>593</v>
      </c>
      <c r="F81" s="315"/>
      <c r="G81" s="317"/>
      <c r="H81" s="319"/>
      <c r="I81" s="317"/>
      <c r="J81" s="319"/>
      <c r="K81" s="317"/>
      <c r="L81" s="317"/>
      <c r="M81" s="317"/>
      <c r="N81" s="321"/>
    </row>
    <row r="82" spans="4:18" x14ac:dyDescent="0.25">
      <c r="D82" s="308"/>
      <c r="E82" s="302" t="s">
        <v>531</v>
      </c>
      <c r="F82" s="80" t="s">
        <v>594</v>
      </c>
      <c r="G82" s="288" t="s">
        <v>645</v>
      </c>
      <c r="H82" s="9" t="s">
        <v>596</v>
      </c>
      <c r="I82" s="288"/>
      <c r="J82" s="282"/>
      <c r="K82" s="285"/>
      <c r="L82" s="285"/>
      <c r="M82" s="288" t="s">
        <v>537</v>
      </c>
      <c r="N82" s="288" t="s">
        <v>646</v>
      </c>
    </row>
    <row r="83" spans="4:18" x14ac:dyDescent="0.25">
      <c r="D83" s="310"/>
      <c r="E83" s="311"/>
      <c r="F83" s="80" t="s">
        <v>595</v>
      </c>
      <c r="G83" s="289"/>
      <c r="H83" s="9" t="s">
        <v>575</v>
      </c>
      <c r="I83" s="289"/>
      <c r="J83" s="283"/>
      <c r="K83" s="286"/>
      <c r="L83" s="286"/>
      <c r="M83" s="289"/>
      <c r="N83" s="289"/>
    </row>
    <row r="84" spans="4:18" x14ac:dyDescent="0.25">
      <c r="D84" s="309"/>
      <c r="E84" s="303"/>
      <c r="F84" s="87"/>
      <c r="G84" s="290"/>
      <c r="H84" s="15" t="s">
        <v>358</v>
      </c>
      <c r="I84" s="290"/>
      <c r="J84" s="284"/>
      <c r="K84" s="287"/>
      <c r="L84" s="287"/>
      <c r="M84" s="290"/>
      <c r="N84" s="290"/>
    </row>
    <row r="85" spans="4:18" x14ac:dyDescent="0.25">
      <c r="D85" s="308"/>
      <c r="E85" s="302" t="s">
        <v>538</v>
      </c>
      <c r="F85" s="80" t="s">
        <v>597</v>
      </c>
      <c r="G85" s="288" t="s">
        <v>645</v>
      </c>
      <c r="H85" s="9" t="s">
        <v>596</v>
      </c>
      <c r="I85" s="288"/>
      <c r="J85" s="282"/>
      <c r="K85" s="285"/>
      <c r="L85" s="285"/>
      <c r="M85" s="288" t="s">
        <v>537</v>
      </c>
      <c r="N85" s="288" t="s">
        <v>646</v>
      </c>
    </row>
    <row r="86" spans="4:18" x14ac:dyDescent="0.25">
      <c r="D86" s="310"/>
      <c r="E86" s="311"/>
      <c r="F86" s="80" t="s">
        <v>598</v>
      </c>
      <c r="G86" s="289"/>
      <c r="H86" s="9" t="s">
        <v>575</v>
      </c>
      <c r="I86" s="289"/>
      <c r="J86" s="283"/>
      <c r="K86" s="286"/>
      <c r="L86" s="286"/>
      <c r="M86" s="289"/>
      <c r="N86" s="289"/>
    </row>
    <row r="87" spans="4:18" x14ac:dyDescent="0.25">
      <c r="D87" s="309"/>
      <c r="E87" s="303"/>
      <c r="F87" s="87"/>
      <c r="G87" s="290"/>
      <c r="H87" s="15" t="s">
        <v>358</v>
      </c>
      <c r="I87" s="290"/>
      <c r="J87" s="284"/>
      <c r="K87" s="287"/>
      <c r="L87" s="287"/>
      <c r="M87" s="290"/>
      <c r="N87" s="290"/>
    </row>
    <row r="88" spans="4:18" x14ac:dyDescent="0.25">
      <c r="D88" s="308"/>
      <c r="E88" s="302" t="s">
        <v>541</v>
      </c>
      <c r="F88" s="80" t="s">
        <v>599</v>
      </c>
      <c r="G88" s="288" t="s">
        <v>645</v>
      </c>
      <c r="H88" s="9" t="s">
        <v>596</v>
      </c>
      <c r="I88" s="288"/>
      <c r="J88" s="282"/>
      <c r="K88" s="285"/>
      <c r="L88" s="285"/>
      <c r="M88" s="288" t="s">
        <v>537</v>
      </c>
      <c r="N88" s="288" t="s">
        <v>646</v>
      </c>
    </row>
    <row r="89" spans="4:18" x14ac:dyDescent="0.25">
      <c r="D89" s="310"/>
      <c r="E89" s="311"/>
      <c r="F89" s="80" t="s">
        <v>600</v>
      </c>
      <c r="G89" s="289"/>
      <c r="H89" s="9" t="s">
        <v>575</v>
      </c>
      <c r="I89" s="289"/>
      <c r="J89" s="283"/>
      <c r="K89" s="286"/>
      <c r="L89" s="286"/>
      <c r="M89" s="289"/>
      <c r="N89" s="289"/>
      <c r="R89">
        <f>237-187</f>
        <v>50</v>
      </c>
    </row>
    <row r="90" spans="4:18" x14ac:dyDescent="0.25">
      <c r="D90" s="309"/>
      <c r="E90" s="303"/>
      <c r="F90" s="87"/>
      <c r="G90" s="290"/>
      <c r="H90" s="15" t="s">
        <v>358</v>
      </c>
      <c r="I90" s="290"/>
      <c r="J90" s="284"/>
      <c r="K90" s="287"/>
      <c r="L90" s="287"/>
      <c r="M90" s="290"/>
      <c r="N90" s="290"/>
    </row>
    <row r="91" spans="4:18" x14ac:dyDescent="0.25">
      <c r="D91" s="308"/>
      <c r="E91" s="302" t="s">
        <v>564</v>
      </c>
      <c r="F91" s="81" t="s">
        <v>601</v>
      </c>
      <c r="G91" s="288" t="s">
        <v>645</v>
      </c>
      <c r="H91" s="288" t="s">
        <v>603</v>
      </c>
      <c r="I91" s="288"/>
      <c r="J91" s="282"/>
      <c r="K91" s="285"/>
      <c r="L91" s="285"/>
      <c r="M91" s="288" t="s">
        <v>537</v>
      </c>
      <c r="N91" s="288" t="s">
        <v>646</v>
      </c>
    </row>
    <row r="92" spans="4:18" x14ac:dyDescent="0.25">
      <c r="D92" s="309"/>
      <c r="E92" s="303"/>
      <c r="F92" s="70" t="s">
        <v>602</v>
      </c>
      <c r="G92" s="290"/>
      <c r="H92" s="290"/>
      <c r="I92" s="290"/>
      <c r="J92" s="284"/>
      <c r="K92" s="287"/>
      <c r="L92" s="287"/>
      <c r="M92" s="290"/>
      <c r="N92" s="290"/>
    </row>
    <row r="93" spans="4:18" x14ac:dyDescent="0.25">
      <c r="D93" s="8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3">
        <v>3</v>
      </c>
      <c r="E95" s="281" t="s">
        <v>604</v>
      </c>
      <c r="F95" s="281"/>
      <c r="G95" s="64"/>
      <c r="H95" s="65"/>
      <c r="I95" s="64"/>
      <c r="J95" s="65"/>
      <c r="K95" s="64"/>
      <c r="L95" s="64"/>
      <c r="M95" s="64"/>
      <c r="N95" s="67"/>
    </row>
    <row r="96" spans="4:18" x14ac:dyDescent="0.25">
      <c r="D96" s="88"/>
      <c r="E96" s="69" t="s">
        <v>531</v>
      </c>
      <c r="F96" s="70" t="s">
        <v>605</v>
      </c>
      <c r="G96" s="89" t="s">
        <v>519</v>
      </c>
      <c r="H96" s="15" t="s">
        <v>606</v>
      </c>
      <c r="I96" s="15"/>
      <c r="J96" s="90"/>
      <c r="K96" s="91"/>
      <c r="L96" s="92"/>
      <c r="M96" s="9" t="s">
        <v>570</v>
      </c>
      <c r="N96" s="9"/>
    </row>
    <row r="97" spans="4:14" x14ac:dyDescent="0.25">
      <c r="D97" s="308"/>
      <c r="E97" s="302" t="s">
        <v>538</v>
      </c>
      <c r="F97" s="80" t="s">
        <v>607</v>
      </c>
      <c r="G97" s="288" t="s">
        <v>644</v>
      </c>
      <c r="H97" s="288" t="s">
        <v>606</v>
      </c>
      <c r="I97" s="288"/>
      <c r="J97" s="282"/>
      <c r="K97" s="285"/>
      <c r="L97" s="285"/>
      <c r="M97" s="288" t="s">
        <v>570</v>
      </c>
      <c r="N97" s="288"/>
    </row>
    <row r="98" spans="4:14" x14ac:dyDescent="0.25">
      <c r="D98" s="309"/>
      <c r="E98" s="303"/>
      <c r="F98" s="70" t="s">
        <v>608</v>
      </c>
      <c r="G98" s="290"/>
      <c r="H98" s="290"/>
      <c r="I98" s="290"/>
      <c r="J98" s="284"/>
      <c r="K98" s="287"/>
      <c r="L98" s="287"/>
      <c r="M98" s="290"/>
      <c r="N98" s="290"/>
    </row>
    <row r="99" spans="4:14" x14ac:dyDescent="0.25">
      <c r="D99" s="4"/>
      <c r="E99" s="93"/>
      <c r="F99" s="93"/>
      <c r="G99" s="93"/>
      <c r="H99" s="93"/>
      <c r="I99" s="93"/>
      <c r="J99" s="93"/>
      <c r="K99" s="93"/>
      <c r="L99" s="93"/>
      <c r="M99" s="93"/>
      <c r="N99" s="5"/>
    </row>
    <row r="100" spans="4:14" x14ac:dyDescent="0.25">
      <c r="D100" s="291" t="s">
        <v>609</v>
      </c>
      <c r="E100" s="292"/>
      <c r="F100" s="292"/>
      <c r="G100" s="292"/>
      <c r="H100" s="292"/>
      <c r="I100" s="292"/>
      <c r="J100" s="292"/>
      <c r="K100" s="56"/>
      <c r="L100" s="56"/>
      <c r="M100" s="56"/>
      <c r="N100" s="57"/>
    </row>
    <row r="101" spans="4:14" x14ac:dyDescent="0.25">
      <c r="D101" s="306" t="s">
        <v>529</v>
      </c>
      <c r="E101" s="307"/>
      <c r="F101" s="307"/>
      <c r="G101" s="307"/>
      <c r="H101" s="307"/>
      <c r="I101" s="307"/>
      <c r="J101" s="307"/>
      <c r="K101" s="58"/>
      <c r="L101" s="58"/>
      <c r="M101" s="58"/>
      <c r="N101" s="59"/>
    </row>
    <row r="102" spans="4:14" x14ac:dyDescent="0.25">
      <c r="D102" s="60">
        <v>1</v>
      </c>
      <c r="E102" s="281" t="s">
        <v>610</v>
      </c>
      <c r="F102" s="281"/>
      <c r="G102" s="66"/>
      <c r="H102" s="85"/>
      <c r="I102" s="66"/>
      <c r="J102" s="85"/>
      <c r="K102" s="66"/>
      <c r="L102" s="66"/>
      <c r="M102" s="66"/>
      <c r="N102" s="86"/>
    </row>
    <row r="103" spans="4:14" x14ac:dyDescent="0.25">
      <c r="D103" s="68"/>
      <c r="E103" s="69" t="s">
        <v>531</v>
      </c>
      <c r="F103" s="70" t="s">
        <v>611</v>
      </c>
      <c r="G103" s="13" t="s">
        <v>644</v>
      </c>
      <c r="H103" s="9" t="s">
        <v>612</v>
      </c>
      <c r="I103" s="9"/>
      <c r="J103" s="71"/>
      <c r="K103" s="124"/>
      <c r="L103" s="13" t="s">
        <v>536</v>
      </c>
      <c r="M103" s="9" t="s">
        <v>613</v>
      </c>
      <c r="N103" s="9"/>
    </row>
    <row r="104" spans="4:14" x14ac:dyDescent="0.25">
      <c r="D104" s="294"/>
      <c r="E104" s="302" t="s">
        <v>538</v>
      </c>
      <c r="F104" s="80" t="s">
        <v>614</v>
      </c>
      <c r="G104" s="288" t="s">
        <v>645</v>
      </c>
      <c r="H104" s="288" t="s">
        <v>616</v>
      </c>
      <c r="I104" s="288"/>
      <c r="J104" s="282"/>
      <c r="K104" s="288">
        <v>0</v>
      </c>
      <c r="L104" s="288" t="s">
        <v>536</v>
      </c>
      <c r="M104" s="288" t="s">
        <v>613</v>
      </c>
      <c r="N104" s="288" t="s">
        <v>646</v>
      </c>
    </row>
    <row r="105" spans="4:14" x14ac:dyDescent="0.25">
      <c r="D105" s="296"/>
      <c r="E105" s="303"/>
      <c r="F105" s="70" t="s">
        <v>615</v>
      </c>
      <c r="G105" s="290"/>
      <c r="H105" s="290"/>
      <c r="I105" s="290"/>
      <c r="J105" s="284"/>
      <c r="K105" s="290"/>
      <c r="L105" s="290"/>
      <c r="M105" s="290"/>
      <c r="N105" s="290"/>
    </row>
    <row r="106" spans="4:14" x14ac:dyDescent="0.25">
      <c r="D106" s="294"/>
      <c r="E106" s="302" t="s">
        <v>541</v>
      </c>
      <c r="F106" s="80" t="s">
        <v>614</v>
      </c>
      <c r="G106" s="288" t="s">
        <v>645</v>
      </c>
      <c r="H106" s="288" t="s">
        <v>616</v>
      </c>
      <c r="I106" s="288"/>
      <c r="J106" s="282"/>
      <c r="K106" s="288">
        <v>0</v>
      </c>
      <c r="L106" s="288" t="s">
        <v>536</v>
      </c>
      <c r="M106" s="288" t="s">
        <v>613</v>
      </c>
      <c r="N106" s="288" t="s">
        <v>646</v>
      </c>
    </row>
    <row r="107" spans="4:14" x14ac:dyDescent="0.25">
      <c r="D107" s="296"/>
      <c r="E107" s="303"/>
      <c r="F107" s="70" t="s">
        <v>617</v>
      </c>
      <c r="G107" s="290"/>
      <c r="H107" s="290"/>
      <c r="I107" s="290"/>
      <c r="J107" s="284"/>
      <c r="K107" s="290"/>
      <c r="L107" s="290"/>
      <c r="M107" s="290"/>
      <c r="N107" s="290"/>
    </row>
    <row r="108" spans="4:14" x14ac:dyDescent="0.25">
      <c r="D108" s="294"/>
      <c r="E108" s="302" t="s">
        <v>564</v>
      </c>
      <c r="F108" s="80" t="s">
        <v>614</v>
      </c>
      <c r="G108" s="288" t="s">
        <v>645</v>
      </c>
      <c r="H108" s="288" t="s">
        <v>616</v>
      </c>
      <c r="I108" s="288"/>
      <c r="J108" s="282"/>
      <c r="K108" s="288">
        <v>0</v>
      </c>
      <c r="L108" s="288" t="s">
        <v>536</v>
      </c>
      <c r="M108" s="288" t="s">
        <v>613</v>
      </c>
      <c r="N108" s="288" t="s">
        <v>646</v>
      </c>
    </row>
    <row r="109" spans="4:14" x14ac:dyDescent="0.25">
      <c r="D109" s="296"/>
      <c r="E109" s="303"/>
      <c r="F109" s="70" t="s">
        <v>618</v>
      </c>
      <c r="G109" s="290"/>
      <c r="H109" s="290"/>
      <c r="I109" s="290"/>
      <c r="J109" s="284"/>
      <c r="K109" s="290"/>
      <c r="L109" s="290"/>
      <c r="M109" s="290"/>
      <c r="N109" s="290"/>
    </row>
    <row r="110" spans="4:14" x14ac:dyDescent="0.25">
      <c r="D110" s="294"/>
      <c r="E110" s="302" t="s">
        <v>589</v>
      </c>
      <c r="F110" s="80" t="s">
        <v>614</v>
      </c>
      <c r="G110" s="288" t="s">
        <v>644</v>
      </c>
      <c r="H110" s="288"/>
      <c r="I110" s="288"/>
      <c r="J110" s="282"/>
      <c r="K110" s="304">
        <f>47989678.53-648605.24</f>
        <v>47341073.289999999</v>
      </c>
      <c r="L110" s="288" t="s">
        <v>536</v>
      </c>
      <c r="M110" s="8" t="s">
        <v>620</v>
      </c>
      <c r="N110" s="288"/>
    </row>
    <row r="111" spans="4:14" x14ac:dyDescent="0.25">
      <c r="D111" s="296"/>
      <c r="E111" s="303"/>
      <c r="F111" s="70" t="s">
        <v>619</v>
      </c>
      <c r="G111" s="290"/>
      <c r="H111" s="290"/>
      <c r="I111" s="290"/>
      <c r="J111" s="284"/>
      <c r="K111" s="305"/>
      <c r="L111" s="290"/>
      <c r="M111" s="15" t="s">
        <v>544</v>
      </c>
      <c r="N111" s="290"/>
    </row>
    <row r="112" spans="4:14" x14ac:dyDescent="0.25">
      <c r="D112" s="306" t="s">
        <v>577</v>
      </c>
      <c r="E112" s="307"/>
      <c r="F112" s="307"/>
      <c r="G112" s="307"/>
      <c r="H112" s="307"/>
      <c r="I112" s="307"/>
      <c r="J112" s="307"/>
      <c r="K112" s="58"/>
      <c r="L112" s="58"/>
      <c r="M112" s="58"/>
      <c r="N112" s="59"/>
    </row>
    <row r="113" spans="4:14" x14ac:dyDescent="0.25">
      <c r="D113" s="294">
        <v>1</v>
      </c>
      <c r="E113" s="297" t="s">
        <v>621</v>
      </c>
      <c r="F113" s="298"/>
      <c r="G113" s="288" t="s">
        <v>645</v>
      </c>
      <c r="H113" s="9" t="s">
        <v>623</v>
      </c>
      <c r="I113" s="288"/>
      <c r="J113" s="282"/>
      <c r="K113" s="285"/>
      <c r="L113" s="285"/>
      <c r="M113" s="288" t="s">
        <v>626</v>
      </c>
      <c r="N113" s="288" t="s">
        <v>646</v>
      </c>
    </row>
    <row r="114" spans="4:14" x14ac:dyDescent="0.25">
      <c r="D114" s="295"/>
      <c r="E114" s="299" t="s">
        <v>622</v>
      </c>
      <c r="F114" s="226"/>
      <c r="G114" s="289"/>
      <c r="H114" s="9" t="s">
        <v>624</v>
      </c>
      <c r="I114" s="289"/>
      <c r="J114" s="283"/>
      <c r="K114" s="286"/>
      <c r="L114" s="286"/>
      <c r="M114" s="289"/>
      <c r="N114" s="289"/>
    </row>
    <row r="115" spans="4:14" x14ac:dyDescent="0.25">
      <c r="D115" s="296"/>
      <c r="E115" s="300"/>
      <c r="F115" s="301"/>
      <c r="G115" s="290"/>
      <c r="H115" s="9" t="s">
        <v>625</v>
      </c>
      <c r="I115" s="290"/>
      <c r="J115" s="284"/>
      <c r="K115" s="287"/>
      <c r="L115" s="287"/>
      <c r="M115" s="290"/>
      <c r="N115" s="290"/>
    </row>
    <row r="116" spans="4:14" x14ac:dyDescent="0.25">
      <c r="D116" s="294">
        <v>2</v>
      </c>
      <c r="E116" s="297" t="s">
        <v>627</v>
      </c>
      <c r="F116" s="298"/>
      <c r="G116" s="288" t="s">
        <v>645</v>
      </c>
      <c r="H116" s="8" t="s">
        <v>623</v>
      </c>
      <c r="I116" s="288"/>
      <c r="J116" s="282"/>
      <c r="K116" s="285"/>
      <c r="L116" s="285"/>
      <c r="M116" s="288" t="s">
        <v>626</v>
      </c>
      <c r="N116" s="288" t="s">
        <v>646</v>
      </c>
    </row>
    <row r="117" spans="4:14" x14ac:dyDescent="0.25">
      <c r="D117" s="295"/>
      <c r="E117" s="299" t="s">
        <v>628</v>
      </c>
      <c r="F117" s="226"/>
      <c r="G117" s="289"/>
      <c r="H117" s="9" t="s">
        <v>624</v>
      </c>
      <c r="I117" s="289"/>
      <c r="J117" s="283"/>
      <c r="K117" s="286"/>
      <c r="L117" s="286"/>
      <c r="M117" s="289"/>
      <c r="N117" s="289"/>
    </row>
    <row r="118" spans="4:14" x14ac:dyDescent="0.25">
      <c r="D118" s="296"/>
      <c r="E118" s="300"/>
      <c r="F118" s="301"/>
      <c r="G118" s="290"/>
      <c r="H118" s="9" t="s">
        <v>625</v>
      </c>
      <c r="I118" s="290"/>
      <c r="J118" s="284"/>
      <c r="K118" s="287"/>
      <c r="L118" s="287"/>
      <c r="M118" s="290"/>
      <c r="N118" s="290"/>
    </row>
    <row r="119" spans="4:14" x14ac:dyDescent="0.25">
      <c r="D119" s="294">
        <v>3</v>
      </c>
      <c r="E119" s="297" t="s">
        <v>629</v>
      </c>
      <c r="F119" s="298"/>
      <c r="G119" s="288" t="s">
        <v>645</v>
      </c>
      <c r="H119" s="8" t="s">
        <v>623</v>
      </c>
      <c r="I119" s="288"/>
      <c r="J119" s="282"/>
      <c r="K119" s="285"/>
      <c r="L119" s="285"/>
      <c r="M119" s="288" t="s">
        <v>631</v>
      </c>
      <c r="N119" s="288" t="s">
        <v>646</v>
      </c>
    </row>
    <row r="120" spans="4:14" x14ac:dyDescent="0.25">
      <c r="D120" s="295"/>
      <c r="E120" s="299" t="s">
        <v>630</v>
      </c>
      <c r="F120" s="226"/>
      <c r="G120" s="289"/>
      <c r="H120" s="9" t="s">
        <v>624</v>
      </c>
      <c r="I120" s="289"/>
      <c r="J120" s="283"/>
      <c r="K120" s="286"/>
      <c r="L120" s="286"/>
      <c r="M120" s="289"/>
      <c r="N120" s="289"/>
    </row>
    <row r="121" spans="4:14" x14ac:dyDescent="0.25">
      <c r="D121" s="296"/>
      <c r="E121" s="300"/>
      <c r="F121" s="301"/>
      <c r="G121" s="290"/>
      <c r="H121" s="15" t="s">
        <v>625</v>
      </c>
      <c r="I121" s="290"/>
      <c r="J121" s="284"/>
      <c r="K121" s="287"/>
      <c r="L121" s="287"/>
      <c r="M121" s="290"/>
      <c r="N121" s="290"/>
    </row>
    <row r="122" spans="4:14" x14ac:dyDescent="0.25">
      <c r="D122" s="291" t="s">
        <v>632</v>
      </c>
      <c r="E122" s="292"/>
      <c r="F122" s="292"/>
      <c r="G122" s="292"/>
      <c r="H122" s="292"/>
      <c r="I122" s="292"/>
      <c r="J122" s="293"/>
      <c r="K122" s="94"/>
      <c r="L122" s="94"/>
      <c r="M122" s="94"/>
      <c r="N122" s="94"/>
    </row>
    <row r="123" spans="4:14" x14ac:dyDescent="0.25">
      <c r="D123" s="278" t="s">
        <v>529</v>
      </c>
      <c r="E123" s="279"/>
      <c r="F123" s="279"/>
      <c r="G123" s="279"/>
      <c r="H123" s="279"/>
      <c r="I123" s="279"/>
      <c r="J123" s="279"/>
      <c r="K123" s="279"/>
      <c r="L123" s="279"/>
      <c r="M123" s="279"/>
      <c r="N123" s="280"/>
    </row>
    <row r="124" spans="4:14" x14ac:dyDescent="0.25">
      <c r="D124" s="83">
        <v>1</v>
      </c>
      <c r="E124" s="281" t="s">
        <v>633</v>
      </c>
      <c r="F124" s="281"/>
      <c r="G124" s="64"/>
      <c r="H124" s="65"/>
      <c r="I124" s="64"/>
      <c r="J124" s="65"/>
      <c r="K124" s="64"/>
      <c r="L124" s="64"/>
      <c r="M124" s="64"/>
      <c r="N124" s="67"/>
    </row>
    <row r="125" spans="4:14" x14ac:dyDescent="0.25">
      <c r="D125" s="95"/>
      <c r="E125" s="96" t="s">
        <v>531</v>
      </c>
      <c r="F125" s="97" t="s">
        <v>634</v>
      </c>
      <c r="G125" s="98" t="s">
        <v>645</v>
      </c>
      <c r="H125" s="99"/>
      <c r="I125" s="98"/>
      <c r="J125" s="100"/>
      <c r="K125" s="98">
        <v>0</v>
      </c>
      <c r="L125" s="98" t="s">
        <v>536</v>
      </c>
      <c r="M125" s="98" t="s">
        <v>635</v>
      </c>
      <c r="N125" s="98" t="s">
        <v>646</v>
      </c>
    </row>
    <row r="126" spans="4:14" x14ac:dyDescent="0.25">
      <c r="D126" s="95"/>
      <c r="E126" s="96" t="s">
        <v>538</v>
      </c>
      <c r="F126" s="97" t="s">
        <v>636</v>
      </c>
      <c r="G126" s="98" t="s">
        <v>645</v>
      </c>
      <c r="H126" s="99"/>
      <c r="I126" s="98"/>
      <c r="J126" s="100"/>
      <c r="K126" s="98">
        <v>0</v>
      </c>
      <c r="L126" s="98" t="s">
        <v>536</v>
      </c>
      <c r="M126" s="98" t="s">
        <v>635</v>
      </c>
      <c r="N126" s="98" t="s">
        <v>646</v>
      </c>
    </row>
    <row r="127" spans="4:14" x14ac:dyDescent="0.25">
      <c r="D127" s="6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</vt:lpstr>
      <vt:lpstr>formato 6b</vt:lpstr>
      <vt:lpstr>formato 6 c</vt:lpstr>
      <vt:lpstr>formato 6 d</vt:lpstr>
      <vt:lpstr>guia de cumplimiento</vt:lpstr>
      <vt:lpstr>'formato 1'!Área_de_impresión</vt:lpstr>
      <vt:lpstr>'formato 6 a'!Área_de_impresión</vt:lpstr>
      <vt:lpstr>'formato 6 c'!Área_de_impresión</vt:lpstr>
      <vt:lpstr>'formato 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 O</cp:lastModifiedBy>
  <cp:lastPrinted>2024-07-10T15:48:15Z</cp:lastPrinted>
  <dcterms:created xsi:type="dcterms:W3CDTF">2016-11-25T14:52:45Z</dcterms:created>
  <dcterms:modified xsi:type="dcterms:W3CDTF">2024-07-23T19:21:48Z</dcterms:modified>
</cp:coreProperties>
</file>