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AUTÓNOMOS Y PODERES\SAETLAX\"/>
    </mc:Choice>
  </mc:AlternateContent>
  <xr:revisionPtr revIDLastSave="0" documentId="13_ncr:1_{34049DDC-7B82-4F15-8F78-DAD61298A519}" xr6:coauthVersionLast="40" xr6:coauthVersionMax="47" xr10:uidLastSave="{00000000-0000-0000-0000-000000000000}"/>
  <bookViews>
    <workbookView xWindow="-120" yWindow="-120" windowWidth="20730" windowHeight="110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6" l="1"/>
  <c r="E17" i="6"/>
  <c r="E16" i="6"/>
  <c r="E15" i="6"/>
  <c r="E14" i="6"/>
  <c r="E13" i="6"/>
  <c r="E12" i="6"/>
  <c r="F20" i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D51" i="9" l="1"/>
  <c r="D50" i="9"/>
  <c r="A51" i="9"/>
  <c r="A50" i="9"/>
  <c r="D91" i="8"/>
  <c r="F90" i="8"/>
  <c r="A91" i="8"/>
  <c r="B90" i="8"/>
  <c r="D49" i="7"/>
  <c r="F48" i="7"/>
  <c r="A49" i="7"/>
  <c r="A48" i="7"/>
  <c r="D166" i="6"/>
  <c r="F165" i="6"/>
  <c r="A166" i="6"/>
  <c r="B165" i="6"/>
  <c r="E87" i="5"/>
  <c r="G86" i="5"/>
  <c r="A87" i="5"/>
  <c r="C86" i="5"/>
  <c r="A3" i="9"/>
  <c r="A3" i="8"/>
  <c r="A3" i="7"/>
  <c r="A3" i="6"/>
  <c r="A3" i="5"/>
  <c r="E61" i="4"/>
  <c r="D61" i="4"/>
  <c r="C79" i="4"/>
  <c r="C78" i="4"/>
  <c r="A79" i="4"/>
  <c r="B78" i="4"/>
  <c r="A3" i="4"/>
  <c r="G28" i="3"/>
  <c r="I27" i="3"/>
  <c r="A28" i="3"/>
  <c r="C27" i="3"/>
  <c r="A3" i="3"/>
  <c r="E56" i="2"/>
  <c r="G55" i="2"/>
  <c r="A56" i="2"/>
  <c r="B55" i="2"/>
  <c r="A4" i="2"/>
  <c r="C39" i="1"/>
  <c r="B32" i="1"/>
  <c r="A6" i="6" l="1"/>
  <c r="A6" i="7" s="1"/>
  <c r="E122" i="6"/>
  <c r="E121" i="6"/>
  <c r="E120" i="6"/>
  <c r="H120" i="6" s="1"/>
  <c r="E119" i="6"/>
  <c r="E118" i="6"/>
  <c r="H118" i="6" s="1"/>
  <c r="E117" i="6"/>
  <c r="E116" i="6"/>
  <c r="E115" i="6"/>
  <c r="E114" i="6"/>
  <c r="E112" i="6"/>
  <c r="E111" i="6"/>
  <c r="E110" i="6"/>
  <c r="E109" i="6"/>
  <c r="E108" i="6"/>
  <c r="E107" i="6"/>
  <c r="H107" i="6" s="1"/>
  <c r="E106" i="6"/>
  <c r="E105" i="6"/>
  <c r="E104" i="6"/>
  <c r="H104" i="6" s="1"/>
  <c r="E102" i="6"/>
  <c r="E101" i="6"/>
  <c r="H101" i="6" s="1"/>
  <c r="E100" i="6"/>
  <c r="H100" i="6" s="1"/>
  <c r="E99" i="6"/>
  <c r="E98" i="6"/>
  <c r="H98" i="6" s="1"/>
  <c r="E97" i="6"/>
  <c r="E96" i="6"/>
  <c r="H96" i="6" s="1"/>
  <c r="E95" i="6"/>
  <c r="H95" i="6" s="1"/>
  <c r="E94" i="6"/>
  <c r="E92" i="6"/>
  <c r="E91" i="6"/>
  <c r="E90" i="6"/>
  <c r="E89" i="6"/>
  <c r="H89" i="6" s="1"/>
  <c r="E88" i="6"/>
  <c r="E87" i="6"/>
  <c r="H87" i="6" s="1"/>
  <c r="E86" i="6"/>
  <c r="E58" i="6"/>
  <c r="E57" i="6"/>
  <c r="E56" i="6"/>
  <c r="E55" i="6"/>
  <c r="H55" i="6" s="1"/>
  <c r="E54" i="6"/>
  <c r="H54" i="6" s="1"/>
  <c r="E52" i="6"/>
  <c r="E51" i="6"/>
  <c r="E50" i="6"/>
  <c r="H50" i="6" s="1"/>
  <c r="F49" i="6"/>
  <c r="E48" i="6"/>
  <c r="H48" i="6" s="1"/>
  <c r="E47" i="6"/>
  <c r="E46" i="6"/>
  <c r="E45" i="6"/>
  <c r="E44" i="6"/>
  <c r="E43" i="6"/>
  <c r="E42" i="6"/>
  <c r="H42" i="6" s="1"/>
  <c r="E41" i="6"/>
  <c r="E40" i="6"/>
  <c r="E38" i="6"/>
  <c r="H38" i="6" s="1"/>
  <c r="E37" i="6"/>
  <c r="E36" i="6"/>
  <c r="E35" i="6"/>
  <c r="E34" i="6"/>
  <c r="H34" i="6" s="1"/>
  <c r="E33" i="6"/>
  <c r="H33" i="6" s="1"/>
  <c r="E32" i="6"/>
  <c r="E31" i="6"/>
  <c r="E30" i="6"/>
  <c r="E28" i="6"/>
  <c r="H28" i="6" s="1"/>
  <c r="E27" i="6"/>
  <c r="H27" i="6" s="1"/>
  <c r="E26" i="6"/>
  <c r="H26" i="6" s="1"/>
  <c r="E25" i="6"/>
  <c r="H25" i="6" s="1"/>
  <c r="E23" i="6"/>
  <c r="E22" i="6"/>
  <c r="E20" i="6"/>
  <c r="E18" i="6"/>
  <c r="H18" i="6" s="1"/>
  <c r="H17" i="6"/>
  <c r="H15" i="6"/>
  <c r="H13" i="6"/>
  <c r="H12" i="6"/>
  <c r="H63" i="5"/>
  <c r="I63" i="5" s="1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C19" i="6"/>
  <c r="D19" i="6"/>
  <c r="F19" i="6"/>
  <c r="G19" i="6"/>
  <c r="C29" i="6"/>
  <c r="D29" i="6"/>
  <c r="F29" i="6"/>
  <c r="G29" i="6"/>
  <c r="C39" i="6"/>
  <c r="D39" i="6"/>
  <c r="F39" i="6"/>
  <c r="G39" i="6"/>
  <c r="H40" i="6"/>
  <c r="H44" i="6"/>
  <c r="C49" i="6"/>
  <c r="D49" i="6"/>
  <c r="G49" i="6"/>
  <c r="H52" i="6"/>
  <c r="H53" i="6"/>
  <c r="H57" i="6"/>
  <c r="E60" i="6"/>
  <c r="E61" i="6"/>
  <c r="H61" i="6" s="1"/>
  <c r="E62" i="6"/>
  <c r="H62" i="6" s="1"/>
  <c r="H63" i="6"/>
  <c r="E64" i="6"/>
  <c r="H64" i="6" s="1"/>
  <c r="E65" i="6"/>
  <c r="H65" i="6" s="1"/>
  <c r="E66" i="6"/>
  <c r="H66" i="6" s="1"/>
  <c r="E67" i="6"/>
  <c r="H67" i="6" s="1"/>
  <c r="E68" i="6"/>
  <c r="H68" i="6" s="1"/>
  <c r="E69" i="6"/>
  <c r="H69" i="6" s="1"/>
  <c r="E70" i="6"/>
  <c r="H70" i="6" s="1"/>
  <c r="E71" i="6"/>
  <c r="H71" i="6" s="1"/>
  <c r="H72" i="6"/>
  <c r="E73" i="6"/>
  <c r="H73" i="6" s="1"/>
  <c r="E74" i="6"/>
  <c r="H74" i="6" s="1"/>
  <c r="E75" i="6"/>
  <c r="H75" i="6" s="1"/>
  <c r="H76" i="6"/>
  <c r="E77" i="6"/>
  <c r="H77" i="6" s="1"/>
  <c r="E78" i="6"/>
  <c r="H78" i="6" s="1"/>
  <c r="E79" i="6"/>
  <c r="E80" i="6"/>
  <c r="H80" i="6" s="1"/>
  <c r="E81" i="6"/>
  <c r="H81" i="6" s="1"/>
  <c r="E82" i="6"/>
  <c r="H82" i="6" s="1"/>
  <c r="E83" i="6"/>
  <c r="H83" i="6" s="1"/>
  <c r="C85" i="6"/>
  <c r="B24" i="9" s="1"/>
  <c r="F85" i="6"/>
  <c r="E24" i="9" s="1"/>
  <c r="H88" i="6"/>
  <c r="H92" i="6"/>
  <c r="C93" i="6"/>
  <c r="D93" i="6"/>
  <c r="F93" i="6"/>
  <c r="G93" i="6"/>
  <c r="H97" i="6"/>
  <c r="C103" i="6"/>
  <c r="D103" i="6"/>
  <c r="F103" i="6"/>
  <c r="G103" i="6"/>
  <c r="H106" i="6"/>
  <c r="H109" i="6"/>
  <c r="H110" i="6"/>
  <c r="H112" i="6"/>
  <c r="C113" i="6"/>
  <c r="D113" i="6"/>
  <c r="F113" i="6"/>
  <c r="G113" i="6"/>
  <c r="H114" i="6"/>
  <c r="H116" i="6"/>
  <c r="H119" i="6"/>
  <c r="H122" i="6"/>
  <c r="E124" i="6"/>
  <c r="H124" i="6" s="1"/>
  <c r="E125" i="6"/>
  <c r="H125" i="6" s="1"/>
  <c r="E126" i="6"/>
  <c r="H126" i="6" s="1"/>
  <c r="E127" i="6"/>
  <c r="E128" i="6"/>
  <c r="E129" i="6"/>
  <c r="H129" i="6" s="1"/>
  <c r="E130" i="6"/>
  <c r="H130" i="6" s="1"/>
  <c r="E131" i="6"/>
  <c r="H131" i="6" s="1"/>
  <c r="E132" i="6"/>
  <c r="H132" i="6" s="1"/>
  <c r="H133" i="6"/>
  <c r="E134" i="6"/>
  <c r="H134" i="6" s="1"/>
  <c r="E135" i="6"/>
  <c r="H135" i="6" s="1"/>
  <c r="E136" i="6"/>
  <c r="H136" i="6" s="1"/>
  <c r="H137" i="6"/>
  <c r="E138" i="6"/>
  <c r="H138" i="6" s="1"/>
  <c r="E139" i="6"/>
  <c r="H139" i="6" s="1"/>
  <c r="E140" i="6"/>
  <c r="H140" i="6" s="1"/>
  <c r="E141" i="6"/>
  <c r="H141" i="6" s="1"/>
  <c r="E142" i="6"/>
  <c r="H142" i="6" s="1"/>
  <c r="E143" i="6"/>
  <c r="E144" i="6"/>
  <c r="H144" i="6" s="1"/>
  <c r="E145" i="6"/>
  <c r="H145" i="6" s="1"/>
  <c r="H146" i="6"/>
  <c r="E147" i="6"/>
  <c r="H147" i="6" s="1"/>
  <c r="E148" i="6"/>
  <c r="H148" i="6" s="1"/>
  <c r="E149" i="6"/>
  <c r="H150" i="6"/>
  <c r="E151" i="6"/>
  <c r="H151" i="6" s="1"/>
  <c r="E152" i="6"/>
  <c r="H152" i="6" s="1"/>
  <c r="E153" i="6"/>
  <c r="H153" i="6" s="1"/>
  <c r="E154" i="6"/>
  <c r="H154" i="6" s="1"/>
  <c r="E155" i="6"/>
  <c r="E156" i="6"/>
  <c r="E157" i="6"/>
  <c r="H157" i="6" s="1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H156" i="6"/>
  <c r="H90" i="6"/>
  <c r="H99" i="6"/>
  <c r="H108" i="6"/>
  <c r="H117" i="6"/>
  <c r="H46" i="6"/>
  <c r="H128" i="6"/>
  <c r="H121" i="6"/>
  <c r="H86" i="6"/>
  <c r="H11" i="6" l="1"/>
  <c r="I21" i="3"/>
  <c r="I41" i="5"/>
  <c r="I80" i="5"/>
  <c r="H155" i="6"/>
  <c r="H94" i="6"/>
  <c r="H102" i="6"/>
  <c r="H41" i="6"/>
  <c r="I50" i="5"/>
  <c r="H45" i="6"/>
  <c r="F48" i="1"/>
  <c r="F60" i="1" s="1"/>
  <c r="H56" i="6"/>
  <c r="H47" i="6"/>
  <c r="E39" i="6"/>
  <c r="E22" i="9"/>
  <c r="E34" i="9" s="1"/>
  <c r="E39" i="9" s="1"/>
  <c r="E103" i="6"/>
  <c r="H103" i="6" s="1"/>
  <c r="H43" i="6"/>
  <c r="E113" i="6"/>
  <c r="H113" i="6" s="1"/>
  <c r="H91" i="6"/>
  <c r="C84" i="6"/>
  <c r="C66" i="4" s="1"/>
  <c r="E93" i="6"/>
  <c r="H93" i="6" s="1"/>
  <c r="H51" i="6"/>
  <c r="J21" i="3"/>
  <c r="H115" i="6"/>
  <c r="H58" i="6"/>
  <c r="E85" i="6"/>
  <c r="D24" i="9" s="1"/>
  <c r="G24" i="9" s="1"/>
  <c r="G45" i="5"/>
  <c r="H111" i="6"/>
  <c r="H105" i="6"/>
  <c r="H60" i="6"/>
  <c r="E59" i="6"/>
  <c r="H143" i="6"/>
  <c r="E45" i="5"/>
  <c r="D84" i="6"/>
  <c r="D59" i="8" s="1"/>
  <c r="D43" i="4"/>
  <c r="K15" i="3"/>
  <c r="H45" i="5"/>
  <c r="H79" i="8"/>
  <c r="H31" i="8"/>
  <c r="G17" i="9"/>
  <c r="H68" i="8"/>
  <c r="E21" i="3"/>
  <c r="H149" i="6"/>
  <c r="K9" i="3"/>
  <c r="C43" i="4"/>
  <c r="H16" i="6"/>
  <c r="H127" i="6"/>
  <c r="E123" i="6"/>
  <c r="H123" i="6" s="1"/>
  <c r="H35" i="6"/>
  <c r="H20" i="6"/>
  <c r="B10" i="9"/>
  <c r="G84" i="6"/>
  <c r="E17" i="4" s="1"/>
  <c r="F84" i="6"/>
  <c r="H31" i="6"/>
  <c r="H22" i="6"/>
  <c r="C64" i="8"/>
  <c r="C59" i="8" s="1"/>
  <c r="C48" i="8" s="1"/>
  <c r="I48" i="8" s="1"/>
  <c r="H79" i="6"/>
  <c r="F22" i="9"/>
  <c r="C10" i="9"/>
  <c r="B22" i="9"/>
  <c r="C22" i="9"/>
  <c r="H42" i="8"/>
  <c r="H12" i="8"/>
  <c r="H49" i="8"/>
  <c r="H37" i="6"/>
  <c r="H30" i="6"/>
  <c r="H24" i="6"/>
  <c r="I64" i="5"/>
  <c r="E70" i="5"/>
  <c r="I32" i="5"/>
  <c r="G38" i="9"/>
  <c r="C10" i="6"/>
  <c r="C159" i="6" s="1"/>
  <c r="F10" i="6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9" i="9"/>
  <c r="G12" i="9"/>
  <c r="F70" i="5"/>
  <c r="H70" i="5"/>
  <c r="I39" i="5"/>
  <c r="H85" i="6" l="1"/>
  <c r="H39" i="6"/>
  <c r="D22" i="9"/>
  <c r="G22" i="9" s="1"/>
  <c r="C17" i="4"/>
  <c r="C15" i="4" s="1"/>
  <c r="I47" i="5"/>
  <c r="F159" i="6"/>
  <c r="F162" i="6" s="1"/>
  <c r="E75" i="5"/>
  <c r="F82" i="1"/>
  <c r="F92" i="1" s="1"/>
  <c r="G75" i="5"/>
  <c r="F34" i="9"/>
  <c r="F39" i="9" s="1"/>
  <c r="E64" i="8"/>
  <c r="E59" i="8" s="1"/>
  <c r="E84" i="6"/>
  <c r="K21" i="3"/>
  <c r="B34" i="9"/>
  <c r="B39" i="9" s="1"/>
  <c r="H59" i="6"/>
  <c r="E27" i="8"/>
  <c r="H27" i="8" s="1"/>
  <c r="D159" i="6"/>
  <c r="D162" i="6" s="1"/>
  <c r="H84" i="6"/>
  <c r="C34" i="9"/>
  <c r="C39" i="9" s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H29" i="6"/>
  <c r="C22" i="8"/>
  <c r="C11" i="8" s="1"/>
  <c r="C85" i="8" s="1"/>
  <c r="I70" i="5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2" i="1" s="1"/>
  <c r="C11" i="4"/>
  <c r="H75" i="5"/>
  <c r="H64" i="8" l="1"/>
  <c r="D34" i="9"/>
  <c r="G34" i="9" s="1"/>
  <c r="G39" i="9" s="1"/>
  <c r="E22" i="8"/>
  <c r="H22" i="8" s="1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E48" i="8"/>
  <c r="C55" i="4"/>
  <c r="C56" i="4" s="1"/>
  <c r="D55" i="4"/>
  <c r="D56" i="4" s="1"/>
  <c r="I75" i="5"/>
  <c r="E159" i="6"/>
  <c r="E162" i="6" s="1"/>
  <c r="H10" i="6"/>
  <c r="G162" i="6"/>
  <c r="C21" i="4"/>
  <c r="C22" i="4" s="1"/>
  <c r="C23" i="4" s="1"/>
  <c r="C31" i="4" s="1"/>
  <c r="E11" i="8"/>
  <c r="D39" i="9" l="1"/>
  <c r="G13" i="7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<sst xmlns="http://schemas.openxmlformats.org/spreadsheetml/2006/main" count="657" uniqueCount="469">
  <si>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</si>
  <si>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</si>
  <si>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</si>
  <si>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</si>
  <si>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</si>
  <si>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</si>
  <si>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</si>
  <si>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</si>
  <si>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</si>
  <si>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</si>
  <si>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</si>
  <si>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</si>
  <si>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</si>
  <si>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</si>
  <si>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</si>
  <si>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</si>
  <si>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</si>
  <si>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</si>
  <si>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</si>
  <si>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</si>
  <si>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</si>
  <si>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</si>
  <si>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</si>
  <si>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</si>
  <si>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</si>
  <si>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</si>
  <si>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</si>
  <si>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</si>
  <si>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</si>
  <si>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</si>
  <si>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</si>
  <si>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</si>
  <si>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</si>
  <si>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</si>
  <si>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</si>
  <si>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</si>
  <si>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</si>
  <si>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</si>
  <si>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</si>
  <si>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</si>
  <si>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</si>
  <si>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</si>
  <si>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</si>
  <si>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</si>
  <si>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</si>
  <si>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</si>
  <si>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</si>
  <si>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</si>
  <si>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</si>
  <si>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</si>
  <si>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</si>
  <si>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</si>
  <si>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</si>
  <si>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</si>
  <si>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</si>
  <si>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</si>
  <si>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</si>
  <si>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</si>
  <si>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</si>
  <si>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</si>
  <si>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</si>
  <si>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</si>
  <si>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</si>
  <si>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</si>
  <si>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</si>
  <si>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</si>
  <si>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</si>
  <si>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</si>
  <si>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</si>
  <si>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</si>
  <si>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</si>
  <si>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</si>
  <si>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</si>
  <si>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</si>
  <si>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</si>
  <si>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</si>
  <si>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</si>
  <si>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</si>
  <si>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</si>
  <si>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</si>
  <si>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</si>
  <si>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</si>
  <si>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</si>
  <si>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</si>
  <si>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</si>
  <si>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</si>
  <si>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</si>
  <si>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</si>
  <si>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</si>
  <si>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</si>
  <si>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</si>
  <si>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</si>
  <si>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</si>
  <si>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</si>
  <si>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</si>
  <si>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</si>
  <si>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</si>
  <si>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</si>
  <si>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</si>
  <si>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</si>
  <si>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</si>
  <si>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</si>
  <si>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</si>
  <si>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</si>
  <si>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</si>
  <si>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</si>
  <si>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</si>
  <si>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</si>
  <si>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</si>
  <si>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</si>
  <si>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</si>
  <si>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</si>
  <si>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</si>
  <si>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</si>
  <si>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</si>
  <si>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</si>
  <si>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</si>
  <si>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</si>
  <si>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</si>
  <si>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</si>
  <si>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</si>
  <si>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</si>
  <si>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</si>
  <si>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</si>
  <si>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</si>
  <si>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</si>
  <si>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</si>
  <si>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</si>
  <si>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</si>
  <si>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</si>
  <si>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</si>
  <si>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</si>
  <si>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</si>
  <si>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</si>
  <si>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</si>
  <si>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</si>
  <si>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</si>
  <si>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</si>
  <si>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</si>
  <si>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</si>
  <si>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</si>
  <si>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</si>
  <si>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</si>
  <si>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</si>
  <si>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</si>
  <si>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</si>
  <si>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</si>
  <si>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</si>
  <si>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</si>
  <si>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</si>
  <si>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</si>
  <si>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</si>
  <si>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</si>
  <si>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</si>
  <si>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</si>
  <si>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</si>
  <si>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</si>
  <si>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</si>
  <si>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</si>
  <si>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</si>
  <si>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</si>
  <si>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</si>
  <si>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</si>
  <si>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</si>
  <si>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</si>
  <si>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</si>
  <si>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</si>
  <si>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</si>
  <si>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</si>
  <si>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</si>
  <si>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</si>
  <si>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</si>
  <si>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</si>
  <si>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</si>
  <si>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</si>
  <si>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</si>
  <si>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</si>
  <si>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</si>
  <si>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</si>
  <si>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</si>
  <si>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</si>
  <si>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</si>
  <si>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</si>
  <si>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</si>
  <si>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</si>
  <si>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</si>
  <si>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</si>
  <si>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</si>
  <si>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</si>
  <si>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</si>
  <si>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</si>
  <si>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</si>
  <si>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</si>
  <si>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</si>
  <si>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</si>
  <si>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</si>
  <si>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</si>
  <si>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</si>
  <si>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</si>
  <si>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</si>
  <si>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</si>
  <si>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</si>
  <si>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</si>
  <si>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</si>
  <si>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</si>
  <si>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</si>
  <si>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</si>
  <si>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</si>
  <si>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</si>
  <si>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</si>
  <si>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</si>
  <si>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</si>
  <si>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</si>
  <si>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</si>
  <si>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</si>
  <si>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</si>
  <si>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</si>
  <si>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</si>
  <si>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</si>
  <si>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</si>
  <si>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</si>
  <si>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</si>
  <si>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</si>
  <si>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</si>
  <si>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</si>
  <si>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</si>
  <si>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</si>
  <si>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</si>
  <si>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</si>
  <si>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</si>
  <si>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</si>
  <si>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</si>
  <si>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</si>
  <si>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</si>
  <si>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</si>
  <si>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</si>
  <si>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</si>
  <si>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</si>
  <si>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</si>
  <si>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</si>
  <si>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</si>
  <si>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</si>
  <si>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</si>
  <si>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</si>
  <si>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</si>
  <si>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</si>
  <si>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</si>
  <si>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</si>
  <si>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</si>
  <si>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</si>
  <si>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</si>
  <si>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</si>
  <si>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</si>
  <si>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</si>
  <si>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</si>
  <si>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</si>
  <si>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</si>
  <si>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</si>
  <si>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</si>
  <si>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</si>
  <si>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</si>
  <si>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</si>
  <si>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</si>
  <si>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</si>
  <si>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</si>
  <si>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</si>
  <si>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</si>
  <si>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</si>
  <si>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</si>
  <si>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</si>
  <si>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</si>
  <si>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</si>
  <si>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</si>
  <si>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</si>
  <si>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</si>
  <si>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</si>
  <si>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</si>
  <si>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</si>
  <si>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</si>
  <si>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</si>
  <si>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</si>
  <si>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</si>
  <si>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</si>
  <si>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</si>
  <si>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</si>
  <si>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</si>
  <si>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</si>
  <si>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</si>
  <si>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</si>
  <si>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</si>
  <si>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</si>
  <si>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</si>
  <si>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</si>
  <si>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</si>
  <si>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</si>
  <si>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</si>
  <si>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</si>
  <si>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</si>
  <si>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</si>
  <si>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</si>
  <si>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</si>
  <si>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</si>
  <si>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</si>
  <si>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</si>
  <si>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</si>
  <si>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</si>
  <si>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</si>
  <si>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</si>
  <si>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</si>
  <si>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</si>
  <si>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</si>
  <si>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</si>
  <si>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</si>
  <si>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</si>
  <si>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</si>
  <si>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</si>
  <si>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</si>
  <si>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</si>
  <si>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</si>
  <si>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</si>
  <si>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</si>
  <si>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</si>
  <si>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</si>
  <si>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</si>
  <si>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</si>
  <si>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</si>
  <si>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</si>
  <si>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</si>
  <si>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</si>
  <si>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</si>
  <si>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</si>
  <si>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</si>
  <si>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</si>
  <si>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</si>
  <si>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</si>
  <si>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</si>
  <si>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</si>
  <si>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</si>
  <si>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</si>
  <si>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</si>
  <si>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</si>
  <si>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</si>
  <si>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</si>
  <si>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</si>
  <si>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</si>
  <si>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</si>
  <si>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</si>
  <si>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</si>
  <si>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</si>
  <si>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</si>
  <si>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</si>
  <si>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</si>
  <si>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</si>
  <si>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</si>
  <si>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</si>
  <si>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</si>
  <si>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</si>
  <si>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</si>
  <si>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</si>
  <si>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</si>
  <si>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</si>
  <si>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</si>
  <si>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</si>
  <si>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</si>
  <si>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</si>
  <si>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</si>
  <si>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</si>
  <si>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</si>
  <si>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</si>
  <si>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</si>
  <si>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</si>
  <si>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</si>
  <si>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</si>
  <si>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</si>
  <si>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</si>
  <si>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</si>
  <si>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</si>
  <si>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</si>
  <si>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</si>
  <si>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</si>
  <si>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</si>
  <si>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</si>
  <si>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</si>
  <si>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</si>
  <si>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</si>
  <si>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</si>
  <si>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</si>
  <si>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</si>
  <si>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</si>
  <si>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</si>
  <si>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</si>
  <si>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</si>
  <si>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</si>
  <si>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</si>
  <si>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</si>
  <si>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</si>
  <si>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</si>
  <si>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</si>
  <si>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</si>
  <si>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</si>
  <si>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</si>
  <si>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</si>
  <si>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</si>
  <si>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</si>
  <si>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</si>
  <si>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</si>
  <si>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</si>
  <si>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</si>
  <si>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</si>
  <si>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</si>
  <si>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</si>
  <si>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</si>
  <si>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</si>
  <si>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</si>
  <si>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</si>
  <si>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</si>
  <si>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</si>
  <si>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</si>
  <si>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</si>
  <si>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</si>
  <si>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</si>
  <si>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</si>
  <si>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</si>
  <si>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</si>
  <si>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</si>
  <si>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</si>
  <si>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</si>
  <si>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</si>
  <si>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</si>
  <si>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</si>
  <si>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</si>
  <si>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</si>
  <si>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</si>
  <si>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</si>
  <si>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</si>
  <si>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</si>
  <si>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</si>
  <si>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</si>
  <si>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</si>
  <si>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</si>
  <si>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</si>
  <si>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</si>
  <si>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</si>
  <si>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</si>
  <si>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</si>
  <si>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</si>
  <si>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</si>
  <si>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</si>
  <si>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</si>
  <si>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</si>
  <si>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</si>
  <si>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</si>
  <si>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</si>
  <si>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</si>
  <si>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</si>
  <si>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</si>
  <si>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</si>
  <si>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</si>
  <si>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JEFA DEL DEPARTAMENTO DE ADMINISTRACIÓN Y FINANZAS</t>
  </si>
  <si>
    <t>31 de diciembre de 2023</t>
  </si>
  <si>
    <t>Saldo al 31 de diciembre de 2023</t>
  </si>
  <si>
    <t>LIC. ARTURO FLORES LÓPEZ</t>
  </si>
  <si>
    <t>JEFE DE DEPARTAMENTO DE ASUNTOS JURÍDICOS EN FUNCIONES DE SECRETARIO TÉCNICO</t>
  </si>
  <si>
    <t>Al 31 de diciembre de 2023 y al 30 de junio 2024</t>
  </si>
  <si>
    <t>Del 01 de enero al 30 de junio de 2024</t>
  </si>
  <si>
    <t>30 de junio de 2024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</si>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</sst>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vertical="center"/>
    </xf>
    <xf numFmtId="3" fontId="7" fillId="0" borderId="4" xfId="1" applyNumberFormat="1" applyFont="1" applyBorder="1"/>
    <xf numFmtId="3" fontId="19" fillId="0" borderId="17" xfId="1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3" fontId="11" fillId="0" borderId="4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7" fillId="0" borderId="0" xfId="0" applyFont="1" applyAlignment="1">
      <alignment horizontal="center" vertical="top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3" fontId="6" fillId="0" borderId="0" xfId="1" applyFont="1" applyAlignment="1">
      <alignment horizontal="center" vertical="top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zoomScaleNormal="100" zoomScaleSheetLayoutView="124" workbookViewId="0">
      <selection activeCell="A5" sqref="A5:G5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0" t="s">
        <v>0</v>
      </c>
      <c r="B1" s="210"/>
      <c r="C1" s="210"/>
      <c r="D1" s="210"/>
      <c r="E1" s="210"/>
      <c r="F1" s="210"/>
      <c r="G1" s="210"/>
    </row>
    <row r="2" spans="1:7" ht="15.75" customHeight="1" thickBot="1" x14ac:dyDescent="0.3"/>
    <row r="3" spans="1:7" x14ac:dyDescent="0.25">
      <c r="A3" s="214" t="s">
        <v>456</v>
      </c>
      <c r="B3" s="215"/>
      <c r="C3" s="215"/>
      <c r="D3" s="215"/>
      <c r="E3" s="215"/>
      <c r="F3" s="215"/>
      <c r="G3" s="216"/>
    </row>
    <row r="4" spans="1:7" x14ac:dyDescent="0.25">
      <c r="A4" s="217" t="s">
        <v>1</v>
      </c>
      <c r="B4" s="218"/>
      <c r="C4" s="218"/>
      <c r="D4" s="218"/>
      <c r="E4" s="218"/>
      <c r="F4" s="218"/>
      <c r="G4" s="219"/>
    </row>
    <row r="5" spans="1:7" x14ac:dyDescent="0.25">
      <c r="A5" s="217" t="s">
        <v>463</v>
      </c>
      <c r="B5" s="218"/>
      <c r="C5" s="218"/>
      <c r="D5" s="218"/>
      <c r="E5" s="218"/>
      <c r="F5" s="218"/>
      <c r="G5" s="219"/>
    </row>
    <row r="6" spans="1:7" ht="15.75" thickBot="1" x14ac:dyDescent="0.3">
      <c r="A6" s="217" t="s">
        <v>2</v>
      </c>
      <c r="B6" s="218"/>
      <c r="C6" s="218"/>
      <c r="D6" s="218"/>
      <c r="E6" s="218"/>
      <c r="F6" s="218"/>
      <c r="G6" s="219"/>
    </row>
    <row r="7" spans="1:7" s="151" customFormat="1" ht="17.25" thickBot="1" x14ac:dyDescent="0.3">
      <c r="A7" s="199" t="s">
        <v>3</v>
      </c>
      <c r="B7" s="200" t="s">
        <v>465</v>
      </c>
      <c r="C7" s="201" t="s">
        <v>459</v>
      </c>
      <c r="D7" s="220" t="s">
        <v>3</v>
      </c>
      <c r="E7" s="221"/>
      <c r="F7" s="200" t="s">
        <v>465</v>
      </c>
      <c r="G7" s="200" t="s">
        <v>459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7137871.5899999999</v>
      </c>
      <c r="C10" s="133">
        <f>C11+C12+C13+C14+C15+C16+C17</f>
        <v>5679753.3300000001</v>
      </c>
      <c r="D10" s="89"/>
      <c r="E10" s="130" t="s">
        <v>9</v>
      </c>
      <c r="F10" s="145">
        <f>F11+F12+F13+F14+F15+F16+F17+F18+F19</f>
        <v>70190.81</v>
      </c>
      <c r="G10" s="145">
        <f>G11+G12+G13+G14+G15+G16+G17+G18+G19</f>
        <v>162320.76999999999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7137871.5899999999</v>
      </c>
      <c r="C12" s="134">
        <v>5679753.3300000001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70190.81</v>
      </c>
      <c r="G17" s="146">
        <v>162320.76999999999</v>
      </c>
    </row>
    <row r="18" spans="1:8" ht="12" customHeight="1" x14ac:dyDescent="0.25">
      <c r="A18" s="127" t="s">
        <v>24</v>
      </c>
      <c r="B18" s="133">
        <f>B19+B20+B21+B22+B23+B24+B25</f>
        <v>19556.38</v>
      </c>
      <c r="C18" s="133">
        <f>C19+C20+C21+C22+C23+C24+C25</f>
        <v>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0</v>
      </c>
      <c r="G20" s="145">
        <f>G21+G22+G23</f>
        <v>35261</v>
      </c>
    </row>
    <row r="21" spans="1:8" ht="12" customHeight="1" x14ac:dyDescent="0.25">
      <c r="A21" s="33" t="s">
        <v>30</v>
      </c>
      <c r="B21" s="134">
        <v>19556.38</v>
      </c>
      <c r="C21" s="73">
        <v>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0</v>
      </c>
      <c r="G23" s="146">
        <v>35261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57000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57000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0</v>
      </c>
      <c r="C38" s="133">
        <v>0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7214427.9699999997</v>
      </c>
      <c r="C48" s="133">
        <f>C10+C18+C26+C32+C38+C39+C42</f>
        <v>5679753.3300000001</v>
      </c>
      <c r="D48" s="89"/>
      <c r="E48" s="118" t="s">
        <v>83</v>
      </c>
      <c r="F48" s="146">
        <f>F10+F20+F24+F27+F28+F32+F39+F43</f>
        <v>70190.81</v>
      </c>
      <c r="G48" s="146">
        <f>G10+G20+G24+G27+G28+G32+G39+G43</f>
        <v>197581.77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2639931.04</v>
      </c>
      <c r="C54" s="73">
        <v>2639931.04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261149.59</v>
      </c>
      <c r="C55" s="73">
        <v>261149.59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70190.81</v>
      </c>
      <c r="G60" s="149">
        <f>G48+G58</f>
        <v>197581.77</v>
      </c>
    </row>
    <row r="61" spans="1:7" ht="16.5" x14ac:dyDescent="0.25">
      <c r="A61" s="10" t="s">
        <v>103</v>
      </c>
      <c r="B61" s="73">
        <f>B51+B52+B53+B54+B55+B56+B57+B58+B59</f>
        <v>2901080.63</v>
      </c>
      <c r="C61" s="73">
        <f>C51+C52+C53+C54+C55+C56+C57+C58+C59</f>
        <v>2901080.63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10115508.6</v>
      </c>
      <c r="C63" s="138">
        <f>C48+C61</f>
        <v>8580833.9600000009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10045317.789999999</v>
      </c>
      <c r="G69" s="146">
        <f>G70+G71+G72+G73+G74</f>
        <v>8383252.1899999995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1662067.71</v>
      </c>
      <c r="G70" s="146">
        <v>1382546.48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8383250.0800000001</v>
      </c>
      <c r="G71" s="146">
        <v>7000705.71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10045317.789999999</v>
      </c>
      <c r="G80" s="146">
        <f>G64+G69+G76</f>
        <v>8383252.1899999995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10115508.6</v>
      </c>
      <c r="G82" s="146">
        <f>G60+G80</f>
        <v>8580833.959999999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1" t="s">
        <v>461</v>
      </c>
      <c r="B89" s="211"/>
      <c r="D89" s="84"/>
      <c r="E89" s="211" t="s">
        <v>457</v>
      </c>
      <c r="F89" s="211"/>
    </row>
    <row r="90" spans="1:7" ht="21.75" customHeight="1" x14ac:dyDescent="0.25">
      <c r="A90" s="212" t="s">
        <v>462</v>
      </c>
      <c r="B90" s="212"/>
      <c r="C90" s="141"/>
      <c r="D90" s="85"/>
      <c r="E90" s="213" t="s">
        <v>458</v>
      </c>
      <c r="F90" s="213"/>
    </row>
    <row r="91" spans="1:7" x14ac:dyDescent="0.25">
      <c r="A91" s="85"/>
      <c r="B91" s="141"/>
      <c r="C91" s="141"/>
      <c r="D91" s="85"/>
      <c r="E91" s="85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zoomScale="130" zoomScaleNormal="130" zoomScaleSheetLayoutView="160" workbookViewId="0">
      <selection activeCell="G16" sqref="G16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4" t="str">
        <f>'FORMATO 1'!A3:G3</f>
        <v>Secretaría Ejecutiva del Sistema Anticorrupción del Estado de Tlaxcala</v>
      </c>
      <c r="B4" s="215"/>
      <c r="C4" s="215"/>
      <c r="D4" s="215"/>
      <c r="E4" s="215"/>
      <c r="F4" s="215"/>
      <c r="G4" s="215"/>
      <c r="H4" s="215"/>
      <c r="I4" s="216"/>
    </row>
    <row r="5" spans="1:9" x14ac:dyDescent="0.25">
      <c r="A5" s="217" t="s">
        <v>122</v>
      </c>
      <c r="B5" s="218"/>
      <c r="C5" s="218"/>
      <c r="D5" s="218"/>
      <c r="E5" s="218"/>
      <c r="F5" s="218"/>
      <c r="G5" s="218"/>
      <c r="H5" s="218"/>
      <c r="I5" s="219"/>
    </row>
    <row r="6" spans="1:9" x14ac:dyDescent="0.25">
      <c r="A6" s="217" t="s">
        <v>464</v>
      </c>
      <c r="B6" s="218"/>
      <c r="C6" s="218"/>
      <c r="D6" s="218"/>
      <c r="E6" s="218"/>
      <c r="F6" s="218"/>
      <c r="G6" s="218"/>
      <c r="H6" s="218"/>
      <c r="I6" s="219"/>
    </row>
    <row r="7" spans="1:9" ht="15.75" thickBot="1" x14ac:dyDescent="0.3">
      <c r="A7" s="217" t="s">
        <v>2</v>
      </c>
      <c r="B7" s="218"/>
      <c r="C7" s="218"/>
      <c r="D7" s="218"/>
      <c r="E7" s="218"/>
      <c r="F7" s="218"/>
      <c r="G7" s="218"/>
      <c r="H7" s="218"/>
      <c r="I7" s="219"/>
    </row>
    <row r="8" spans="1:9" ht="16.5" x14ac:dyDescent="0.25">
      <c r="A8" s="234" t="s">
        <v>123</v>
      </c>
      <c r="B8" s="235"/>
      <c r="C8" s="235" t="s">
        <v>460</v>
      </c>
      <c r="D8" s="235" t="s">
        <v>124</v>
      </c>
      <c r="E8" s="235" t="s">
        <v>125</v>
      </c>
      <c r="F8" s="235" t="s">
        <v>126</v>
      </c>
      <c r="G8" s="202" t="s">
        <v>127</v>
      </c>
      <c r="H8" s="235" t="s">
        <v>128</v>
      </c>
      <c r="I8" s="240" t="s">
        <v>129</v>
      </c>
    </row>
    <row r="9" spans="1:9" ht="15.75" thickBot="1" x14ac:dyDescent="0.3">
      <c r="A9" s="236"/>
      <c r="B9" s="237"/>
      <c r="C9" s="237"/>
      <c r="D9" s="237"/>
      <c r="E9" s="237"/>
      <c r="F9" s="237"/>
      <c r="G9" s="203" t="s">
        <v>130</v>
      </c>
      <c r="H9" s="237"/>
      <c r="I9" s="241"/>
    </row>
    <row r="10" spans="1:9" x14ac:dyDescent="0.25">
      <c r="A10" s="244"/>
      <c r="B10" s="245"/>
      <c r="C10" s="40"/>
      <c r="D10" s="40"/>
      <c r="E10" s="40"/>
      <c r="F10" s="40"/>
      <c r="G10" s="40"/>
      <c r="H10" s="40"/>
      <c r="I10" s="40"/>
    </row>
    <row r="11" spans="1:9" x14ac:dyDescent="0.25">
      <c r="A11" s="228" t="s">
        <v>131</v>
      </c>
      <c r="B11" s="229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28" t="s">
        <v>132</v>
      </c>
      <c r="B12" s="229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28" t="s">
        <v>136</v>
      </c>
      <c r="B16" s="229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46" t="s">
        <v>140</v>
      </c>
      <c r="B20" s="247"/>
      <c r="C20" s="171">
        <v>197581.77</v>
      </c>
      <c r="D20" s="171">
        <v>0</v>
      </c>
      <c r="E20" s="171">
        <v>0</v>
      </c>
      <c r="F20" s="171">
        <v>0</v>
      </c>
      <c r="G20" s="171">
        <v>70190.81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48" t="s">
        <v>141</v>
      </c>
      <c r="B22" s="249"/>
      <c r="C22" s="172">
        <f>C11+C20</f>
        <v>197581.77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70190.81</v>
      </c>
      <c r="H22" s="172">
        <v>0</v>
      </c>
      <c r="I22" s="172">
        <v>0</v>
      </c>
    </row>
    <row r="23" spans="1:9" x14ac:dyDescent="0.25">
      <c r="A23" s="228"/>
      <c r="B23" s="229"/>
      <c r="C23" s="73"/>
      <c r="D23" s="73"/>
      <c r="E23" s="73"/>
      <c r="F23" s="73"/>
      <c r="G23" s="73"/>
      <c r="H23" s="73"/>
      <c r="I23" s="73"/>
    </row>
    <row r="24" spans="1:9" x14ac:dyDescent="0.25">
      <c r="A24" s="228" t="s">
        <v>142</v>
      </c>
      <c r="B24" s="229"/>
      <c r="C24" s="73"/>
      <c r="D24" s="73"/>
      <c r="E24" s="73"/>
      <c r="F24" s="73"/>
      <c r="G24" s="73"/>
      <c r="H24" s="73"/>
      <c r="I24" s="73"/>
    </row>
    <row r="25" spans="1:9" x14ac:dyDescent="0.25">
      <c r="A25" s="230" t="s">
        <v>143</v>
      </c>
      <c r="B25" s="231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30" t="s">
        <v>144</v>
      </c>
      <c r="B26" s="231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30" t="s">
        <v>145</v>
      </c>
      <c r="B27" s="231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42"/>
      <c r="B28" s="243"/>
      <c r="C28" s="73"/>
      <c r="D28" s="73"/>
      <c r="E28" s="73"/>
      <c r="F28" s="73"/>
      <c r="G28" s="73"/>
      <c r="H28" s="73"/>
      <c r="I28" s="73"/>
    </row>
    <row r="29" spans="1:9" x14ac:dyDescent="0.25">
      <c r="A29" s="228" t="s">
        <v>146</v>
      </c>
      <c r="B29" s="229"/>
      <c r="C29" s="73"/>
      <c r="D29" s="73"/>
      <c r="E29" s="73"/>
      <c r="F29" s="73"/>
      <c r="G29" s="73"/>
      <c r="H29" s="73"/>
      <c r="I29" s="73"/>
    </row>
    <row r="30" spans="1:9" x14ac:dyDescent="0.25">
      <c r="A30" s="230" t="s">
        <v>147</v>
      </c>
      <c r="B30" s="231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30" t="s">
        <v>148</v>
      </c>
      <c r="B31" s="231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30" t="s">
        <v>149</v>
      </c>
      <c r="B32" s="231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32"/>
      <c r="B33" s="233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22" t="s">
        <v>150</v>
      </c>
      <c r="C36" s="222"/>
      <c r="D36" s="222"/>
      <c r="E36" s="222"/>
      <c r="F36" s="222"/>
      <c r="G36" s="222"/>
      <c r="H36" s="222"/>
      <c r="I36" s="222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23" t="s">
        <v>152</v>
      </c>
      <c r="B40" s="192" t="s">
        <v>153</v>
      </c>
      <c r="C40" s="204" t="s">
        <v>154</v>
      </c>
      <c r="D40" s="192" t="s">
        <v>155</v>
      </c>
      <c r="E40" s="223" t="s">
        <v>156</v>
      </c>
      <c r="F40" s="189" t="s">
        <v>157</v>
      </c>
    </row>
    <row r="41" spans="1:9" x14ac:dyDescent="0.25">
      <c r="A41" s="224"/>
      <c r="B41" s="193" t="s">
        <v>158</v>
      </c>
      <c r="C41" s="205" t="s">
        <v>159</v>
      </c>
      <c r="D41" s="193" t="s">
        <v>160</v>
      </c>
      <c r="E41" s="226"/>
      <c r="F41" s="190" t="s">
        <v>161</v>
      </c>
    </row>
    <row r="42" spans="1:9" ht="15.75" thickBot="1" x14ac:dyDescent="0.3">
      <c r="A42" s="225"/>
      <c r="B42" s="194"/>
      <c r="C42" s="206" t="s">
        <v>162</v>
      </c>
      <c r="D42" s="194"/>
      <c r="E42" s="227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9" x14ac:dyDescent="0.25">
      <c r="A55" s="84"/>
      <c r="B55" s="84" t="str">
        <f>'FORMATO 1'!A89</f>
        <v>LIC. ARTURO FLORES LÓPEZ</v>
      </c>
      <c r="F55" s="84"/>
      <c r="G55" s="84" t="str">
        <f>'FORMATO 1'!E89</f>
        <v>C.P. GIOVANNA DY AGUILAR MEZA</v>
      </c>
    </row>
    <row r="56" spans="1:9" ht="29.25" customHeight="1" x14ac:dyDescent="0.25">
      <c r="A56" s="238" t="str">
        <f>'FORMATO 1'!A90</f>
        <v>JEFE DE DEPARTAMENTO DE ASUNTOS JURÍDICOS EN FUNCIONES DE SECRETARIO TÉCNICO</v>
      </c>
      <c r="B56" s="238"/>
      <c r="C56" s="238"/>
      <c r="D56" s="238"/>
      <c r="E56" s="239" t="str">
        <f>'FORMATO 1'!E90</f>
        <v>JEFA DEL DEPARTAMENTO DE ADMINISTRACIÓN Y FINANZAS</v>
      </c>
      <c r="F56" s="239"/>
      <c r="G56" s="239"/>
      <c r="H56" s="239"/>
      <c r="I56" s="239"/>
    </row>
    <row r="57" spans="1:9" x14ac:dyDescent="0.25">
      <c r="A57" s="85"/>
      <c r="B57" s="85"/>
      <c r="F57" s="85"/>
      <c r="G57" s="85"/>
    </row>
  </sheetData>
  <mergeCells count="33">
    <mergeCell ref="A56:D56"/>
    <mergeCell ref="E56:I56"/>
    <mergeCell ref="H8:H9"/>
    <mergeCell ref="I8:I9"/>
    <mergeCell ref="A26:B26"/>
    <mergeCell ref="A27:B27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zoomScaleSheetLayoutView="14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5">
      <c r="A4" s="217" t="s">
        <v>168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5">
      <c r="A5" s="217" t="str">
        <f>+'FORMATO 2'!A6:I6</f>
        <v>Del 01 de enero al 30 de junio de 2024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.75" thickBot="1" x14ac:dyDescent="0.3">
      <c r="A6" s="250" t="s">
        <v>2</v>
      </c>
      <c r="B6" s="251"/>
      <c r="C6" s="251"/>
      <c r="D6" s="251"/>
      <c r="E6" s="251"/>
      <c r="F6" s="251"/>
      <c r="G6" s="251"/>
      <c r="H6" s="251"/>
      <c r="I6" s="251"/>
      <c r="J6" s="251"/>
      <c r="K6" s="252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466</v>
      </c>
      <c r="J7" s="187" t="s">
        <v>467</v>
      </c>
      <c r="K7" s="187" t="s">
        <v>468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4" t="str">
        <f>'FORMATO 1'!A89</f>
        <v>LIC. ARTURO FLORES LÓPEZ</v>
      </c>
      <c r="I27" s="84" t="str">
        <f>'FORMATO 1'!E89</f>
        <v>C.P. GIOVANNA DY AGUILAR MEZA</v>
      </c>
    </row>
    <row r="28" spans="1:11" ht="25.5" customHeight="1" x14ac:dyDescent="0.25">
      <c r="A28" s="238" t="str">
        <f>'FORMATO 1'!A90</f>
        <v>JEFE DE DEPARTAMENTO DE ASUNTOS JURÍDICOS EN FUNCIONES DE SECRETARIO TÉCNICO</v>
      </c>
      <c r="B28" s="238"/>
      <c r="C28" s="238"/>
      <c r="D28" s="238"/>
      <c r="E28" s="238"/>
      <c r="F28" s="238"/>
      <c r="G28" s="239" t="str">
        <f>'FORMATO 1'!E90</f>
        <v>JEFA DEL DEPARTAMENTO DE ADMINISTRACIÓN Y FINANZAS</v>
      </c>
      <c r="H28" s="239"/>
      <c r="I28" s="239"/>
      <c r="J28" s="239"/>
      <c r="K28" s="239"/>
    </row>
    <row r="29" spans="1:11" x14ac:dyDescent="0.25">
      <c r="C29" s="85"/>
      <c r="I29" s="85"/>
    </row>
  </sheetData>
  <mergeCells count="6">
    <mergeCell ref="A3:K3"/>
    <mergeCell ref="A4:K4"/>
    <mergeCell ref="A5:K5"/>
    <mergeCell ref="A6:K6"/>
    <mergeCell ref="A28:F28"/>
    <mergeCell ref="G28:K28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zoomScaleNormal="100" zoomScaleSheetLayoutView="150" workbookViewId="0">
      <selection activeCell="A5" sqref="A5:E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6"/>
    </row>
    <row r="4" spans="1:7" ht="12" customHeight="1" x14ac:dyDescent="0.25">
      <c r="A4" s="271" t="s">
        <v>189</v>
      </c>
      <c r="B4" s="272"/>
      <c r="C4" s="272"/>
      <c r="D4" s="272"/>
      <c r="E4" s="273"/>
    </row>
    <row r="5" spans="1:7" ht="12" customHeight="1" x14ac:dyDescent="0.25">
      <c r="A5" s="271" t="str">
        <f>+'FORMATO 2'!A6:I6</f>
        <v>Del 01 de enero al 30 de junio de 2024</v>
      </c>
      <c r="B5" s="272"/>
      <c r="C5" s="272"/>
      <c r="D5" s="272"/>
      <c r="E5" s="273"/>
    </row>
    <row r="6" spans="1:7" ht="12" customHeight="1" thickBot="1" x14ac:dyDescent="0.3">
      <c r="A6" s="274" t="s">
        <v>2</v>
      </c>
      <c r="B6" s="275"/>
      <c r="C6" s="275"/>
      <c r="D6" s="275"/>
      <c r="E6" s="276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0" t="s">
        <v>3</v>
      </c>
      <c r="B8" s="261"/>
      <c r="C8" s="188" t="s">
        <v>190</v>
      </c>
      <c r="D8" s="264" t="s">
        <v>191</v>
      </c>
      <c r="E8" s="188" t="s">
        <v>192</v>
      </c>
    </row>
    <row r="9" spans="1:7" ht="15" customHeight="1" thickBot="1" x14ac:dyDescent="0.3">
      <c r="A9" s="262"/>
      <c r="B9" s="263"/>
      <c r="C9" s="187" t="s">
        <v>193</v>
      </c>
      <c r="D9" s="265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12839161</v>
      </c>
      <c r="D11" s="74">
        <f>D12+D13+D14</f>
        <v>6799944.9800000004</v>
      </c>
      <c r="E11" s="74">
        <f>E12+E13+E14</f>
        <v>6799944.9800000004</v>
      </c>
    </row>
    <row r="12" spans="1:7" ht="15" customHeight="1" x14ac:dyDescent="0.25">
      <c r="A12" s="43"/>
      <c r="B12" s="20" t="s">
        <v>196</v>
      </c>
      <c r="C12" s="75">
        <v>12839161</v>
      </c>
      <c r="D12" s="75">
        <v>6799944.9800000004</v>
      </c>
      <c r="E12" s="75">
        <v>6799944.9800000004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12839161</v>
      </c>
      <c r="D15" s="74">
        <f>D16+D17</f>
        <v>5137877.2699999996</v>
      </c>
      <c r="E15" s="74">
        <f>E16+E17</f>
        <v>5137877.2699999996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12839161</v>
      </c>
      <c r="D16" s="75">
        <v>5137877.2699999996</v>
      </c>
      <c r="E16" s="75">
        <v>5137877.2699999996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1662067.7100000009</v>
      </c>
      <c r="E21" s="77">
        <f t="shared" si="0"/>
        <v>1662067.7100000009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1662067.7100000009</v>
      </c>
      <c r="E22" s="77">
        <f t="shared" si="1"/>
        <v>1662067.7100000009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1662067.7100000009</v>
      </c>
      <c r="E23" s="77">
        <f t="shared" si="2"/>
        <v>1662067.7100000009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57"/>
      <c r="B25" s="257"/>
      <c r="C25" s="257"/>
      <c r="D25" s="257"/>
      <c r="E25" s="257"/>
    </row>
    <row r="26" spans="1:5" ht="15" customHeight="1" thickBot="1" x14ac:dyDescent="0.3">
      <c r="A26" s="258" t="s">
        <v>208</v>
      </c>
      <c r="B26" s="259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1662067.7100000009</v>
      </c>
      <c r="E31" s="77">
        <f t="shared" ref="E31" si="3">E23+E28</f>
        <v>1662067.7100000009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0" t="s">
        <v>208</v>
      </c>
      <c r="B34" s="261"/>
      <c r="C34" s="264" t="s">
        <v>215</v>
      </c>
      <c r="D34" s="266" t="s">
        <v>191</v>
      </c>
      <c r="E34" s="264" t="s">
        <v>449</v>
      </c>
    </row>
    <row r="35" spans="1:5" ht="15" customHeight="1" thickBot="1" x14ac:dyDescent="0.3">
      <c r="A35" s="262"/>
      <c r="B35" s="263"/>
      <c r="C35" s="265"/>
      <c r="D35" s="267"/>
      <c r="E35" s="265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60" t="s">
        <v>208</v>
      </c>
      <c r="B45" s="261"/>
      <c r="C45" s="264" t="s">
        <v>215</v>
      </c>
      <c r="D45" s="266" t="s">
        <v>191</v>
      </c>
      <c r="E45" s="264" t="s">
        <v>449</v>
      </c>
    </row>
    <row r="46" spans="1:5" ht="15" customHeight="1" thickBot="1" x14ac:dyDescent="0.3">
      <c r="A46" s="262"/>
      <c r="B46" s="263"/>
      <c r="C46" s="265"/>
      <c r="D46" s="267"/>
      <c r="E46" s="265"/>
    </row>
    <row r="47" spans="1:5" ht="15" customHeight="1" x14ac:dyDescent="0.25">
      <c r="A47" s="268"/>
      <c r="B47" s="269"/>
      <c r="C47" s="24"/>
      <c r="D47" s="24"/>
      <c r="E47" s="24"/>
    </row>
    <row r="48" spans="1:5" ht="15" customHeight="1" x14ac:dyDescent="0.25">
      <c r="A48" s="253"/>
      <c r="B48" s="254" t="s">
        <v>223</v>
      </c>
      <c r="C48" s="255">
        <f>C12</f>
        <v>12839161</v>
      </c>
      <c r="D48" s="255">
        <f>D12</f>
        <v>6799944.9800000004</v>
      </c>
      <c r="E48" s="255">
        <f>E12</f>
        <v>6799944.9800000004</v>
      </c>
    </row>
    <row r="49" spans="1:5" ht="15" customHeight="1" x14ac:dyDescent="0.25">
      <c r="A49" s="253"/>
      <c r="B49" s="254"/>
      <c r="C49" s="255"/>
      <c r="D49" s="255"/>
      <c r="E49" s="255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12839161</v>
      </c>
      <c r="D53" s="88">
        <v>5137877.2699999996</v>
      </c>
      <c r="E53" s="88">
        <v>5137877.2699999996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1662067.7100000009</v>
      </c>
      <c r="E55" s="162">
        <f t="shared" si="4"/>
        <v>1662067.7100000009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208">
        <f t="shared" ref="D56:E56" si="5">D55-D50</f>
        <v>1662067.7100000009</v>
      </c>
      <c r="E56" s="208">
        <f t="shared" si="5"/>
        <v>1662067.7100000009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60" t="s">
        <v>208</v>
      </c>
      <c r="B58" s="261"/>
      <c r="C58" s="264" t="s">
        <v>215</v>
      </c>
      <c r="D58" s="266" t="s">
        <v>191</v>
      </c>
      <c r="E58" s="264" t="s">
        <v>449</v>
      </c>
    </row>
    <row r="59" spans="1:5" ht="15" customHeight="1" thickBot="1" x14ac:dyDescent="0.3">
      <c r="A59" s="262"/>
      <c r="B59" s="263"/>
      <c r="C59" s="265"/>
      <c r="D59" s="267"/>
      <c r="E59" s="265"/>
    </row>
    <row r="60" spans="1:5" ht="15" customHeight="1" x14ac:dyDescent="0.25">
      <c r="A60" s="268"/>
      <c r="B60" s="269"/>
      <c r="C60" s="24"/>
      <c r="D60" s="24"/>
      <c r="E60" s="24"/>
    </row>
    <row r="61" spans="1:5" ht="15" customHeight="1" x14ac:dyDescent="0.25">
      <c r="A61" s="253"/>
      <c r="B61" s="254" t="s">
        <v>197</v>
      </c>
      <c r="C61" s="255">
        <f>C13</f>
        <v>0</v>
      </c>
      <c r="D61" s="255">
        <f>D13</f>
        <v>0</v>
      </c>
      <c r="E61" s="255">
        <f>E13</f>
        <v>0</v>
      </c>
    </row>
    <row r="62" spans="1:5" ht="15" customHeight="1" x14ac:dyDescent="0.25">
      <c r="A62" s="253"/>
      <c r="B62" s="254"/>
      <c r="C62" s="255"/>
      <c r="D62" s="255"/>
      <c r="E62" s="255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B78" s="84" t="str">
        <f>'FORMATO 1'!A89</f>
        <v>LIC. ARTURO FLORES LÓPEZ</v>
      </c>
      <c r="C78" s="256" t="str">
        <f>'FORMATO 1'!E89</f>
        <v>C.P. GIOVANNA DY AGUILAR MEZA</v>
      </c>
      <c r="D78" s="256"/>
      <c r="E78" s="256"/>
    </row>
    <row r="79" spans="1:5" ht="27" customHeight="1" x14ac:dyDescent="0.25">
      <c r="A79" s="238" t="str">
        <f>'FORMATO 1'!A90</f>
        <v>JEFE DE DEPARTAMENTO DE ASUNTOS JURÍDICOS EN FUNCIONES DE SECRETARIO TÉCNICO</v>
      </c>
      <c r="B79" s="238"/>
      <c r="C79" s="270" t="str">
        <f>'FORMATO 1'!E90</f>
        <v>JEFA DEL DEPARTAMENTO DE ADMINISTRACIÓN Y FINANZAS</v>
      </c>
      <c r="D79" s="270"/>
      <c r="E79" s="270"/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5">
    <mergeCell ref="A47:B47"/>
    <mergeCell ref="C48:C49"/>
    <mergeCell ref="D61:D62"/>
    <mergeCell ref="A48:A49"/>
    <mergeCell ref="B48:B49"/>
    <mergeCell ref="D58:D59"/>
    <mergeCell ref="D48:D49"/>
    <mergeCell ref="A3:E3"/>
    <mergeCell ref="A4:E4"/>
    <mergeCell ref="A5:E5"/>
    <mergeCell ref="A6:E6"/>
    <mergeCell ref="A8:B9"/>
    <mergeCell ref="D8:D9"/>
    <mergeCell ref="A58:B59"/>
    <mergeCell ref="C58:C59"/>
    <mergeCell ref="A60:B60"/>
    <mergeCell ref="A79:B79"/>
    <mergeCell ref="C79:E79"/>
    <mergeCell ref="E58:E59"/>
    <mergeCell ref="A61:A62"/>
    <mergeCell ref="B61:B62"/>
    <mergeCell ref="C61:C62"/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zoomScaleNormal="100" zoomScaleSheetLayoutView="130" workbookViewId="0">
      <selection activeCell="A5" sqref="A5:I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6"/>
    </row>
    <row r="4" spans="1:9" x14ac:dyDescent="0.25">
      <c r="A4" s="271" t="s">
        <v>232</v>
      </c>
      <c r="B4" s="272"/>
      <c r="C4" s="272"/>
      <c r="D4" s="272"/>
      <c r="E4" s="272"/>
      <c r="F4" s="272"/>
      <c r="G4" s="272"/>
      <c r="H4" s="272"/>
      <c r="I4" s="273"/>
    </row>
    <row r="5" spans="1:9" x14ac:dyDescent="0.25">
      <c r="A5" s="271" t="str">
        <f>+'FORMATO 2'!A6:I6</f>
        <v>Del 01 de enero al 30 de junio de 2024</v>
      </c>
      <c r="B5" s="272"/>
      <c r="C5" s="272"/>
      <c r="D5" s="272"/>
      <c r="E5" s="272"/>
      <c r="F5" s="272"/>
      <c r="G5" s="272"/>
      <c r="H5" s="272"/>
      <c r="I5" s="273"/>
    </row>
    <row r="6" spans="1:9" ht="15.75" thickBot="1" x14ac:dyDescent="0.3">
      <c r="A6" s="274" t="s">
        <v>2</v>
      </c>
      <c r="B6" s="275"/>
      <c r="C6" s="275"/>
      <c r="D6" s="275"/>
      <c r="E6" s="275"/>
      <c r="F6" s="275"/>
      <c r="G6" s="275"/>
      <c r="H6" s="275"/>
      <c r="I6" s="276"/>
    </row>
    <row r="7" spans="1:9" ht="15.75" thickBot="1" x14ac:dyDescent="0.3">
      <c r="A7" s="277"/>
      <c r="B7" s="278"/>
      <c r="C7" s="279"/>
      <c r="D7" s="280" t="s">
        <v>233</v>
      </c>
      <c r="E7" s="281"/>
      <c r="F7" s="281"/>
      <c r="G7" s="281"/>
      <c r="H7" s="282"/>
      <c r="I7" s="283" t="s">
        <v>234</v>
      </c>
    </row>
    <row r="8" spans="1:9" x14ac:dyDescent="0.25">
      <c r="A8" s="286" t="s">
        <v>208</v>
      </c>
      <c r="B8" s="287"/>
      <c r="C8" s="288"/>
      <c r="D8" s="283" t="s">
        <v>235</v>
      </c>
      <c r="E8" s="292" t="s">
        <v>236</v>
      </c>
      <c r="F8" s="283" t="s">
        <v>237</v>
      </c>
      <c r="G8" s="283" t="s">
        <v>191</v>
      </c>
      <c r="H8" s="283" t="s">
        <v>238</v>
      </c>
      <c r="I8" s="284"/>
    </row>
    <row r="9" spans="1:9" ht="15.75" thickBot="1" x14ac:dyDescent="0.3">
      <c r="A9" s="289" t="s">
        <v>239</v>
      </c>
      <c r="B9" s="290"/>
      <c r="C9" s="291"/>
      <c r="D9" s="285"/>
      <c r="E9" s="293"/>
      <c r="F9" s="285"/>
      <c r="G9" s="285"/>
      <c r="H9" s="285"/>
      <c r="I9" s="285"/>
    </row>
    <row r="10" spans="1:9" s="174" customFormat="1" ht="9" x14ac:dyDescent="0.15">
      <c r="A10" s="299"/>
      <c r="B10" s="300"/>
      <c r="C10" s="301"/>
      <c r="D10" s="97"/>
      <c r="E10" s="97"/>
      <c r="F10" s="97"/>
      <c r="G10" s="97"/>
      <c r="H10" s="97"/>
      <c r="I10" s="173"/>
    </row>
    <row r="11" spans="1:9" s="174" customFormat="1" ht="9" x14ac:dyDescent="0.15">
      <c r="A11" s="294" t="s">
        <v>240</v>
      </c>
      <c r="B11" s="295"/>
      <c r="C11" s="302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97" t="s">
        <v>241</v>
      </c>
      <c r="C12" s="298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97" t="s">
        <v>242</v>
      </c>
      <c r="C13" s="298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97" t="s">
        <v>243</v>
      </c>
      <c r="C14" s="298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97" t="s">
        <v>244</v>
      </c>
      <c r="C15" s="298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97" t="s">
        <v>245</v>
      </c>
      <c r="C16" s="298"/>
      <c r="D16" s="97">
        <v>0</v>
      </c>
      <c r="E16" s="97">
        <v>0</v>
      </c>
      <c r="F16" s="97">
        <v>0</v>
      </c>
      <c r="G16" s="97">
        <v>9252.98</v>
      </c>
      <c r="H16" s="97">
        <v>9252.98</v>
      </c>
      <c r="I16" s="107">
        <f t="shared" si="1"/>
        <v>9252.98</v>
      </c>
    </row>
    <row r="17" spans="1:9" s="174" customFormat="1" ht="9" x14ac:dyDescent="0.15">
      <c r="A17" s="99"/>
      <c r="B17" s="297" t="s">
        <v>246</v>
      </c>
      <c r="C17" s="298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97" t="s">
        <v>247</v>
      </c>
      <c r="C18" s="298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97" t="s">
        <v>248</v>
      </c>
      <c r="C19" s="298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97" t="s">
        <v>249</v>
      </c>
      <c r="C20" s="298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97" t="s">
        <v>261</v>
      </c>
      <c r="C32" s="298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97" t="s">
        <v>267</v>
      </c>
      <c r="C38" s="298"/>
      <c r="D38" s="97">
        <v>12839161</v>
      </c>
      <c r="E38" s="97">
        <v>0</v>
      </c>
      <c r="F38" s="97">
        <v>12839161</v>
      </c>
      <c r="G38" s="97">
        <v>6790692</v>
      </c>
      <c r="H38" s="97">
        <v>6790692</v>
      </c>
      <c r="I38" s="107">
        <f t="shared" si="1"/>
        <v>-6048469</v>
      </c>
    </row>
    <row r="39" spans="1:9" s="174" customFormat="1" ht="9" x14ac:dyDescent="0.15">
      <c r="A39" s="99"/>
      <c r="B39" s="297" t="s">
        <v>268</v>
      </c>
      <c r="C39" s="298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97" t="s">
        <v>270</v>
      </c>
      <c r="C41" s="298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94" t="s">
        <v>273</v>
      </c>
      <c r="B45" s="295"/>
      <c r="C45" s="296"/>
      <c r="D45" s="209">
        <f>D12+D13+D14+D15+D16+D17+D18+D19+D32+D38+D39+D41</f>
        <v>12839161</v>
      </c>
      <c r="E45" s="209">
        <f>E12+E13+E14+E15+E16+E17+E18+E19+E32+E38+E39+E41</f>
        <v>0</v>
      </c>
      <c r="F45" s="209">
        <f>F12+F13+F14+F15+F16+F17+F18+F19+F32+F38+F39+F41</f>
        <v>12839161</v>
      </c>
      <c r="G45" s="209">
        <f>G12+G13+G14+G15+G16+G17+G18+G19+G32+G38+G39+G41</f>
        <v>6799944.9800000004</v>
      </c>
      <c r="H45" s="209">
        <f>H12+H13+H14+H15+H16+H17+H18+H19+H32+H38+H39+H41</f>
        <v>6799944.9800000004</v>
      </c>
      <c r="I45" s="209">
        <f>+H45-D45</f>
        <v>-6039216.0199999996</v>
      </c>
    </row>
    <row r="46" spans="1:9" s="174" customFormat="1" ht="9" x14ac:dyDescent="0.15">
      <c r="A46" s="294" t="s">
        <v>274</v>
      </c>
      <c r="B46" s="295"/>
      <c r="C46" s="296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94" t="s">
        <v>275</v>
      </c>
      <c r="B47" s="295"/>
      <c r="C47" s="296"/>
      <c r="D47" s="101"/>
      <c r="E47" s="101"/>
      <c r="F47" s="101"/>
      <c r="G47" s="101"/>
      <c r="H47" s="101"/>
      <c r="I47" s="101">
        <f>+H45-D45</f>
        <v>-6039216.0199999996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94" t="s">
        <v>276</v>
      </c>
      <c r="B49" s="295"/>
      <c r="C49" s="296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97" t="s">
        <v>277</v>
      </c>
      <c r="C50" s="298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97" t="s">
        <v>286</v>
      </c>
      <c r="C59" s="298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97" t="s">
        <v>291</v>
      </c>
      <c r="C64" s="298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97" t="s">
        <v>294</v>
      </c>
      <c r="C67" s="298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97" t="s">
        <v>295</v>
      </c>
      <c r="C68" s="298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97"/>
      <c r="C69" s="298"/>
      <c r="D69" s="97"/>
      <c r="E69" s="97"/>
      <c r="F69" s="97"/>
      <c r="G69" s="97"/>
      <c r="H69" s="97"/>
      <c r="I69" s="98"/>
    </row>
    <row r="70" spans="1:11" s="174" customFormat="1" ht="9" x14ac:dyDescent="0.15">
      <c r="A70" s="294" t="s">
        <v>296</v>
      </c>
      <c r="B70" s="295"/>
      <c r="C70" s="296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97"/>
      <c r="C71" s="298"/>
      <c r="D71" s="97"/>
      <c r="E71" s="97"/>
      <c r="F71" s="97"/>
      <c r="G71" s="97"/>
      <c r="H71" s="97"/>
      <c r="I71" s="98"/>
    </row>
    <row r="72" spans="1:11" s="174" customFormat="1" ht="9" x14ac:dyDescent="0.15">
      <c r="A72" s="294" t="s">
        <v>297</v>
      </c>
      <c r="B72" s="295"/>
      <c r="C72" s="296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97" t="s">
        <v>298</v>
      </c>
      <c r="C73" s="298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97"/>
      <c r="C74" s="298"/>
      <c r="D74" s="97"/>
      <c r="E74" s="97"/>
      <c r="F74" s="97"/>
      <c r="G74" s="97"/>
      <c r="H74" s="97"/>
      <c r="I74" s="98"/>
    </row>
    <row r="75" spans="1:11" s="174" customFormat="1" ht="9" x14ac:dyDescent="0.15">
      <c r="A75" s="294" t="s">
        <v>299</v>
      </c>
      <c r="B75" s="295"/>
      <c r="C75" s="296"/>
      <c r="D75" s="103">
        <f>D45+D70+D72</f>
        <v>12839161</v>
      </c>
      <c r="E75" s="103">
        <f>E45+E70+E72</f>
        <v>0</v>
      </c>
      <c r="F75" s="103">
        <f>F45+F70+F72</f>
        <v>12839161</v>
      </c>
      <c r="G75" s="103">
        <f>G45+G70+G72</f>
        <v>6799944.9800000004</v>
      </c>
      <c r="H75" s="103">
        <f>H45+H70+H72</f>
        <v>6799944.9800000004</v>
      </c>
      <c r="I75" s="108">
        <f>+H75-D75</f>
        <v>-6039216.0199999996</v>
      </c>
      <c r="K75" s="51"/>
    </row>
    <row r="76" spans="1:11" s="174" customFormat="1" ht="9" x14ac:dyDescent="0.15">
      <c r="A76" s="99"/>
      <c r="B76" s="297"/>
      <c r="C76" s="298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95" t="s">
        <v>300</v>
      </c>
      <c r="C77" s="296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97" t="s">
        <v>301</v>
      </c>
      <c r="C78" s="298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97" t="s">
        <v>302</v>
      </c>
      <c r="C79" s="298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95" t="s">
        <v>303</v>
      </c>
      <c r="C80" s="296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303"/>
      <c r="C81" s="304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C86" s="84" t="str">
        <f>'FORMATO 1'!A89</f>
        <v>LIC. ARTURO FLORES LÓPEZ</v>
      </c>
      <c r="G86" s="84" t="str">
        <f>'FORMATO 1'!E89</f>
        <v>C.P. GIOVANNA DY AGUILAR MEZA</v>
      </c>
    </row>
    <row r="87" spans="1:9" ht="28.5" customHeight="1" x14ac:dyDescent="0.25">
      <c r="A87" s="238" t="str">
        <f>'FORMATO 1'!A90</f>
        <v>JEFE DE DEPARTAMENTO DE ASUNTOS JURÍDICOS EN FUNCIONES DE SECRETARIO TÉCNICO</v>
      </c>
      <c r="B87" s="238"/>
      <c r="C87" s="238"/>
      <c r="D87" s="238"/>
      <c r="E87" s="239" t="str">
        <f>'FORMATO 1'!E90</f>
        <v>JEFA DEL DEPARTAMENTO DE ADMINISTRACIÓN Y FINANZAS</v>
      </c>
      <c r="F87" s="239"/>
      <c r="G87" s="239"/>
      <c r="H87" s="239"/>
      <c r="I87" s="239"/>
    </row>
    <row r="88" spans="1:9" x14ac:dyDescent="0.25">
      <c r="C88" s="85"/>
      <c r="G88" s="85"/>
    </row>
  </sheetData>
  <mergeCells count="53">
    <mergeCell ref="A87:D87"/>
    <mergeCell ref="E87:I87"/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topLeftCell="F1" zoomScaleNormal="100" zoomScaleSheetLayoutView="140" workbookViewId="0">
      <selection activeCell="S29" sqref="S29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5" t="s">
        <v>304</v>
      </c>
      <c r="B1" s="305"/>
      <c r="C1" s="305"/>
      <c r="D1" s="305"/>
      <c r="E1" s="305"/>
      <c r="F1" s="305"/>
      <c r="G1" s="305"/>
      <c r="H1" s="305"/>
    </row>
    <row r="2" spans="1:23" ht="11.25" customHeight="1" thickBot="1" x14ac:dyDescent="0.3"/>
    <row r="3" spans="1:23" ht="11.2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08"/>
    </row>
    <row r="4" spans="1:23" ht="11.25" customHeight="1" x14ac:dyDescent="0.25">
      <c r="A4" s="271" t="s">
        <v>305</v>
      </c>
      <c r="B4" s="272"/>
      <c r="C4" s="272"/>
      <c r="D4" s="272"/>
      <c r="E4" s="272"/>
      <c r="F4" s="272"/>
      <c r="G4" s="272"/>
      <c r="H4" s="307"/>
    </row>
    <row r="5" spans="1:23" ht="11.25" customHeight="1" x14ac:dyDescent="0.25">
      <c r="A5" s="271" t="s">
        <v>306</v>
      </c>
      <c r="B5" s="272"/>
      <c r="C5" s="272"/>
      <c r="D5" s="272"/>
      <c r="E5" s="272"/>
      <c r="F5" s="272"/>
      <c r="G5" s="272"/>
      <c r="H5" s="307"/>
    </row>
    <row r="6" spans="1:23" ht="11.25" customHeight="1" x14ac:dyDescent="0.25">
      <c r="A6" s="271" t="str">
        <f>+'FORMATO 2'!A6:I6</f>
        <v>Del 01 de enero al 30 de junio de 2024</v>
      </c>
      <c r="B6" s="272"/>
      <c r="C6" s="272"/>
      <c r="D6" s="272"/>
      <c r="E6" s="272"/>
      <c r="F6" s="272"/>
      <c r="G6" s="272"/>
      <c r="H6" s="307"/>
    </row>
    <row r="7" spans="1:23" ht="11.25" customHeight="1" thickBot="1" x14ac:dyDescent="0.3">
      <c r="A7" s="274" t="s">
        <v>2</v>
      </c>
      <c r="B7" s="275"/>
      <c r="C7" s="275"/>
      <c r="D7" s="275"/>
      <c r="E7" s="275"/>
      <c r="F7" s="275"/>
      <c r="G7" s="275"/>
      <c r="H7" s="306"/>
    </row>
    <row r="8" spans="1:23" ht="15.75" thickBot="1" x14ac:dyDescent="0.3">
      <c r="A8" s="316" t="s">
        <v>3</v>
      </c>
      <c r="B8" s="317"/>
      <c r="C8" s="311" t="s">
        <v>307</v>
      </c>
      <c r="D8" s="312"/>
      <c r="E8" s="312"/>
      <c r="F8" s="312"/>
      <c r="G8" s="313"/>
      <c r="H8" s="314" t="s">
        <v>308</v>
      </c>
    </row>
    <row r="9" spans="1:23" ht="17.25" thickBot="1" x14ac:dyDescent="0.3">
      <c r="A9" s="318"/>
      <c r="B9" s="319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5"/>
      <c r="J9" s="57"/>
      <c r="K9" s="57"/>
      <c r="L9" s="57"/>
      <c r="M9" s="57"/>
      <c r="N9" s="57"/>
      <c r="O9" s="57"/>
    </row>
    <row r="10" spans="1:23" x14ac:dyDescent="0.25">
      <c r="A10" s="320" t="s">
        <v>311</v>
      </c>
      <c r="B10" s="321"/>
      <c r="C10" s="162">
        <f>+C11+C19+C29+C39+C49+C59+C63+C72+C76</f>
        <v>12839161</v>
      </c>
      <c r="D10" s="162">
        <f>+D11+D19+D29+D39+D49+D59+D63+D72+D76</f>
        <v>7.2759576141834259E-12</v>
      </c>
      <c r="E10" s="162">
        <f>+E11+E19+E29+E39+E49+E59+E63+E72+E76</f>
        <v>12839161</v>
      </c>
      <c r="F10" s="162">
        <f>+F11+F19+F29+F39+F49+F59+F63+F72+F76</f>
        <v>5137877.2699999996</v>
      </c>
      <c r="G10" s="162">
        <f>+G11+G19+G29+G39+G49+G59+G63+G72+G76</f>
        <v>5137877.2699999996</v>
      </c>
      <c r="H10" s="162">
        <f>+E10-F10</f>
        <v>7701283.7300000004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  <row r="11" spans="1:23" x14ac:dyDescent="0.25">
      <c r="A11" s="309" t="s">
        <v>312</v>
      </c>
      <c r="B11" s="310"/>
      <c r="C11" s="162">
        <f t="shared" ref="C11:H11" si="0">SUM(C12:C18)</f>
        <v>6961569</v>
      </c>
      <c r="D11" s="162">
        <f t="shared" si="0"/>
        <v>0</v>
      </c>
      <c r="E11" s="162">
        <f t="shared" si="0"/>
        <v>6961569</v>
      </c>
      <c r="F11" s="162">
        <f t="shared" si="0"/>
        <v>2963011.7199999997</v>
      </c>
      <c r="G11" s="162">
        <f t="shared" si="0"/>
        <v>2963011.7199999997</v>
      </c>
      <c r="H11" s="162">
        <f t="shared" si="0"/>
        <v>3998557.2800000003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 t="shared" ref="E12:E17" si="1"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1:23" ht="12" customHeight="1" x14ac:dyDescent="0.25">
      <c r="A13" s="54"/>
      <c r="B13" s="178" t="s">
        <v>314</v>
      </c>
      <c r="C13" s="179">
        <v>6435490</v>
      </c>
      <c r="D13" s="180">
        <v>0</v>
      </c>
      <c r="E13" s="180">
        <f t="shared" si="1"/>
        <v>6435490</v>
      </c>
      <c r="F13" s="180">
        <v>2712665.34</v>
      </c>
      <c r="G13" s="180">
        <v>2712665.34</v>
      </c>
      <c r="H13" s="180">
        <f t="shared" ref="H13:H76" si="2">+E13-F13</f>
        <v>3722824.66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</row>
    <row r="14" spans="1:23" ht="12" customHeight="1" x14ac:dyDescent="0.25">
      <c r="A14" s="54"/>
      <c r="B14" s="178" t="s">
        <v>315</v>
      </c>
      <c r="C14" s="179">
        <v>289597</v>
      </c>
      <c r="D14" s="180">
        <v>0</v>
      </c>
      <c r="E14" s="180">
        <f t="shared" si="1"/>
        <v>289597</v>
      </c>
      <c r="F14" s="180">
        <v>127731.98</v>
      </c>
      <c r="G14" s="180">
        <v>127731.98</v>
      </c>
      <c r="H14" s="180">
        <f t="shared" si="2"/>
        <v>161865.02000000002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si="1"/>
        <v>0</v>
      </c>
      <c r="F15" s="179">
        <v>0</v>
      </c>
      <c r="G15" s="179">
        <v>0</v>
      </c>
      <c r="H15" s="180">
        <f t="shared" si="2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</row>
    <row r="16" spans="1:23" ht="12" customHeight="1" x14ac:dyDescent="0.25">
      <c r="A16" s="54"/>
      <c r="B16" s="178" t="s">
        <v>317</v>
      </c>
      <c r="C16" s="179">
        <v>236482</v>
      </c>
      <c r="D16" s="179">
        <v>0</v>
      </c>
      <c r="E16" s="180">
        <f t="shared" si="1"/>
        <v>236482</v>
      </c>
      <c r="F16" s="179">
        <v>122614.39999999999</v>
      </c>
      <c r="G16" s="179">
        <v>122614.39999999999</v>
      </c>
      <c r="H16" s="180">
        <f t="shared" si="2"/>
        <v>113867.6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1"/>
        <v>0</v>
      </c>
      <c r="F17" s="180">
        <v>0</v>
      </c>
      <c r="G17" s="180">
        <v>0</v>
      </c>
      <c r="H17" s="180">
        <f t="shared" si="2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ref="E18:E58" si="3">+D18+C18</f>
        <v>0</v>
      </c>
      <c r="F18" s="180">
        <v>0</v>
      </c>
      <c r="G18" s="180">
        <v>0</v>
      </c>
      <c r="H18" s="180">
        <f t="shared" si="2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</row>
    <row r="19" spans="1:23" x14ac:dyDescent="0.25">
      <c r="A19" s="309" t="s">
        <v>320</v>
      </c>
      <c r="B19" s="310"/>
      <c r="C19" s="162">
        <f t="shared" ref="C19:H19" si="4">SUM(C20:C28)</f>
        <v>1052307</v>
      </c>
      <c r="D19" s="162">
        <f t="shared" si="4"/>
        <v>-56745.66</v>
      </c>
      <c r="E19" s="162">
        <f t="shared" si="4"/>
        <v>995561.34</v>
      </c>
      <c r="F19" s="162">
        <f>SUM(F20:F28)</f>
        <v>268084.58</v>
      </c>
      <c r="G19" s="162">
        <f>SUM(G20:G28)</f>
        <v>268084.58</v>
      </c>
      <c r="H19" s="162">
        <f t="shared" si="4"/>
        <v>727476.76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463280</v>
      </c>
      <c r="D20" s="180">
        <v>-46328</v>
      </c>
      <c r="E20" s="180">
        <f t="shared" si="3"/>
        <v>416952</v>
      </c>
      <c r="F20" s="180">
        <v>51585.88</v>
      </c>
      <c r="G20" s="180">
        <v>51585.88</v>
      </c>
      <c r="H20" s="180">
        <f t="shared" si="2"/>
        <v>365366.12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</row>
    <row r="21" spans="1:23" ht="12" customHeight="1" x14ac:dyDescent="0.25">
      <c r="A21" s="54"/>
      <c r="B21" s="178" t="s">
        <v>322</v>
      </c>
      <c r="C21" s="179">
        <v>159627</v>
      </c>
      <c r="D21" s="180">
        <v>-1147.4000000000001</v>
      </c>
      <c r="E21" s="180">
        <f t="shared" si="3"/>
        <v>158479.6</v>
      </c>
      <c r="F21" s="180">
        <v>70579.8</v>
      </c>
      <c r="G21" s="180">
        <v>70579.8</v>
      </c>
      <c r="H21" s="180">
        <f t="shared" si="2"/>
        <v>87899.8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3"/>
        <v>0</v>
      </c>
      <c r="F22" s="180">
        <v>0</v>
      </c>
      <c r="G22" s="180">
        <v>0</v>
      </c>
      <c r="H22" s="180">
        <f t="shared" si="2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</row>
    <row r="23" spans="1:23" ht="12" customHeight="1" x14ac:dyDescent="0.25">
      <c r="A23" s="54"/>
      <c r="B23" s="178" t="s">
        <v>324</v>
      </c>
      <c r="C23" s="179">
        <v>42719</v>
      </c>
      <c r="D23" s="180">
        <v>-2713.4</v>
      </c>
      <c r="E23" s="180">
        <f t="shared" si="3"/>
        <v>40005.599999999999</v>
      </c>
      <c r="F23" s="180">
        <v>10343</v>
      </c>
      <c r="G23" s="180">
        <v>10343</v>
      </c>
      <c r="H23" s="180">
        <f t="shared" si="2"/>
        <v>29662.6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</row>
    <row r="24" spans="1:23" ht="12" customHeight="1" x14ac:dyDescent="0.25">
      <c r="A24" s="54"/>
      <c r="B24" s="178" t="s">
        <v>325</v>
      </c>
      <c r="C24" s="179">
        <v>13079</v>
      </c>
      <c r="D24" s="180">
        <v>-974</v>
      </c>
      <c r="E24" s="180">
        <f t="shared" si="3"/>
        <v>12105</v>
      </c>
      <c r="F24" s="180">
        <v>4938.7</v>
      </c>
      <c r="G24" s="180">
        <v>4938.7</v>
      </c>
      <c r="H24" s="180">
        <f t="shared" si="2"/>
        <v>7166.3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</row>
    <row r="25" spans="1:23" ht="12" customHeight="1" x14ac:dyDescent="0.25">
      <c r="A25" s="54"/>
      <c r="B25" s="178" t="s">
        <v>326</v>
      </c>
      <c r="C25" s="179">
        <v>265484</v>
      </c>
      <c r="D25" s="180">
        <v>-2128</v>
      </c>
      <c r="E25" s="180">
        <f t="shared" si="3"/>
        <v>263356</v>
      </c>
      <c r="F25" s="180">
        <v>129240</v>
      </c>
      <c r="G25" s="180">
        <v>129240</v>
      </c>
      <c r="H25" s="180">
        <f t="shared" si="2"/>
        <v>134116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</row>
    <row r="26" spans="1:23" ht="12" customHeight="1" x14ac:dyDescent="0.25">
      <c r="A26" s="54"/>
      <c r="B26" s="178" t="s">
        <v>327</v>
      </c>
      <c r="C26" s="179">
        <v>63808</v>
      </c>
      <c r="D26" s="180">
        <v>0</v>
      </c>
      <c r="E26" s="180">
        <f t="shared" si="3"/>
        <v>63808</v>
      </c>
      <c r="F26" s="180">
        <v>0</v>
      </c>
      <c r="G26" s="180">
        <v>0</v>
      </c>
      <c r="H26" s="180">
        <f t="shared" si="2"/>
        <v>63808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3"/>
        <v>0</v>
      </c>
      <c r="F27" s="182">
        <v>0</v>
      </c>
      <c r="G27" s="182">
        <v>0</v>
      </c>
      <c r="H27" s="180">
        <f t="shared" si="2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</row>
    <row r="28" spans="1:23" ht="12" customHeight="1" x14ac:dyDescent="0.25">
      <c r="A28" s="54"/>
      <c r="B28" s="178" t="s">
        <v>329</v>
      </c>
      <c r="C28" s="179">
        <v>44310</v>
      </c>
      <c r="D28" s="182">
        <v>-3454.86</v>
      </c>
      <c r="E28" s="180">
        <f t="shared" si="3"/>
        <v>40855.14</v>
      </c>
      <c r="F28" s="182">
        <v>1397.2</v>
      </c>
      <c r="G28" s="182">
        <v>1397.2</v>
      </c>
      <c r="H28" s="180">
        <f t="shared" si="2"/>
        <v>39457.94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</row>
    <row r="29" spans="1:23" x14ac:dyDescent="0.25">
      <c r="A29" s="309" t="s">
        <v>330</v>
      </c>
      <c r="B29" s="310"/>
      <c r="C29" s="162">
        <f t="shared" ref="C29:H29" si="5">SUM(C30:C38)</f>
        <v>4640105</v>
      </c>
      <c r="D29" s="162">
        <f t="shared" si="5"/>
        <v>56745.660000000011</v>
      </c>
      <c r="E29" s="162">
        <f t="shared" si="5"/>
        <v>4696850.66</v>
      </c>
      <c r="F29" s="162">
        <f t="shared" si="5"/>
        <v>1906780.97</v>
      </c>
      <c r="G29" s="162">
        <f>SUM(G30:G38)</f>
        <v>1906780.97</v>
      </c>
      <c r="H29" s="162">
        <f t="shared" si="5"/>
        <v>2790069.69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168228</v>
      </c>
      <c r="D30" s="180">
        <v>-8162.8</v>
      </c>
      <c r="E30" s="180">
        <f t="shared" si="3"/>
        <v>160065.20000000001</v>
      </c>
      <c r="F30" s="180">
        <v>51474.559999999998</v>
      </c>
      <c r="G30" s="180">
        <v>51474.559999999998</v>
      </c>
      <c r="H30" s="180">
        <f t="shared" si="2"/>
        <v>108590.64000000001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</row>
    <row r="31" spans="1:23" ht="12" customHeight="1" x14ac:dyDescent="0.25">
      <c r="A31" s="54"/>
      <c r="B31" s="178" t="s">
        <v>332</v>
      </c>
      <c r="C31" s="179">
        <v>36361</v>
      </c>
      <c r="D31" s="180">
        <v>-3636.1</v>
      </c>
      <c r="E31" s="180">
        <f t="shared" si="3"/>
        <v>32724.9</v>
      </c>
      <c r="F31" s="180">
        <v>28756</v>
      </c>
      <c r="G31" s="180">
        <v>28756</v>
      </c>
      <c r="H31" s="180">
        <f t="shared" si="2"/>
        <v>3968.9000000000015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</row>
    <row r="32" spans="1:23" ht="12" customHeight="1" x14ac:dyDescent="0.25">
      <c r="A32" s="54"/>
      <c r="B32" s="178" t="s">
        <v>333</v>
      </c>
      <c r="C32" s="179">
        <v>3649996</v>
      </c>
      <c r="D32" s="180">
        <v>108433.16</v>
      </c>
      <c r="E32" s="180">
        <f t="shared" si="3"/>
        <v>3758429.16</v>
      </c>
      <c r="F32" s="180">
        <v>1645735.52</v>
      </c>
      <c r="G32" s="180">
        <v>1645735.52</v>
      </c>
      <c r="H32" s="180">
        <f t="shared" si="2"/>
        <v>2112693.64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</row>
    <row r="33" spans="1:23" ht="12" customHeight="1" x14ac:dyDescent="0.25">
      <c r="A33" s="54"/>
      <c r="B33" s="178" t="s">
        <v>334</v>
      </c>
      <c r="C33" s="179">
        <v>65218</v>
      </c>
      <c r="D33" s="180">
        <v>-5773.4</v>
      </c>
      <c r="E33" s="180">
        <f t="shared" si="3"/>
        <v>59444.6</v>
      </c>
      <c r="F33" s="180">
        <v>37030.199999999997</v>
      </c>
      <c r="G33" s="180">
        <v>37030.199999999997</v>
      </c>
      <c r="H33" s="180">
        <f t="shared" si="2"/>
        <v>22414.400000000001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</row>
    <row r="34" spans="1:23" ht="15" customHeight="1" x14ac:dyDescent="0.25">
      <c r="A34" s="54"/>
      <c r="B34" s="178" t="s">
        <v>335</v>
      </c>
      <c r="C34" s="179">
        <v>128346</v>
      </c>
      <c r="D34" s="180">
        <v>-11525.3</v>
      </c>
      <c r="E34" s="180">
        <f t="shared" si="3"/>
        <v>116820.7</v>
      </c>
      <c r="F34" s="180">
        <v>19272.650000000001</v>
      </c>
      <c r="G34" s="180">
        <v>19272.650000000001</v>
      </c>
      <c r="H34" s="180">
        <f t="shared" si="2"/>
        <v>97548.049999999988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</row>
    <row r="35" spans="1:23" ht="12" customHeight="1" x14ac:dyDescent="0.25">
      <c r="A35" s="54"/>
      <c r="B35" s="178" t="s">
        <v>336</v>
      </c>
      <c r="C35" s="179">
        <v>84195</v>
      </c>
      <c r="D35" s="180">
        <v>-8419.5</v>
      </c>
      <c r="E35" s="180">
        <f t="shared" si="3"/>
        <v>75775.5</v>
      </c>
      <c r="F35" s="180">
        <v>0</v>
      </c>
      <c r="G35" s="180">
        <v>0</v>
      </c>
      <c r="H35" s="180">
        <f t="shared" si="2"/>
        <v>75775.5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</row>
    <row r="36" spans="1:23" ht="12" customHeight="1" x14ac:dyDescent="0.25">
      <c r="A36" s="54"/>
      <c r="B36" s="178" t="s">
        <v>337</v>
      </c>
      <c r="C36" s="179">
        <v>87136</v>
      </c>
      <c r="D36" s="180">
        <v>0</v>
      </c>
      <c r="E36" s="180">
        <f t="shared" si="3"/>
        <v>87136</v>
      </c>
      <c r="F36" s="180">
        <v>28261.93</v>
      </c>
      <c r="G36" s="180">
        <v>28261.93</v>
      </c>
      <c r="H36" s="180">
        <f t="shared" si="2"/>
        <v>58874.07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</row>
    <row r="37" spans="1:23" ht="12" customHeight="1" x14ac:dyDescent="0.25">
      <c r="A37" s="54"/>
      <c r="B37" s="178" t="s">
        <v>338</v>
      </c>
      <c r="C37" s="179">
        <v>141704</v>
      </c>
      <c r="D37" s="180">
        <v>-14170.4</v>
      </c>
      <c r="E37" s="180">
        <f t="shared" si="3"/>
        <v>127533.6</v>
      </c>
      <c r="F37" s="180">
        <v>17988.11</v>
      </c>
      <c r="G37" s="180">
        <v>17988.11</v>
      </c>
      <c r="H37" s="180">
        <f t="shared" si="2"/>
        <v>109545.49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</row>
    <row r="38" spans="1:23" ht="12" customHeight="1" x14ac:dyDescent="0.25">
      <c r="A38" s="54"/>
      <c r="B38" s="178" t="s">
        <v>339</v>
      </c>
      <c r="C38" s="179">
        <v>278921</v>
      </c>
      <c r="D38" s="180">
        <v>0</v>
      </c>
      <c r="E38" s="180">
        <f t="shared" si="3"/>
        <v>278921</v>
      </c>
      <c r="F38" s="180">
        <v>78262</v>
      </c>
      <c r="G38" s="180">
        <v>78262</v>
      </c>
      <c r="H38" s="180">
        <f t="shared" si="2"/>
        <v>200659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</row>
    <row r="39" spans="1:23" x14ac:dyDescent="0.25">
      <c r="A39" s="322" t="s">
        <v>340</v>
      </c>
      <c r="B39" s="323"/>
      <c r="C39" s="162">
        <f t="shared" ref="C39:H39" si="6">SUM(C40:C48)</f>
        <v>0</v>
      </c>
      <c r="D39" s="162">
        <f t="shared" si="6"/>
        <v>0</v>
      </c>
      <c r="E39" s="162">
        <f t="shared" si="6"/>
        <v>0</v>
      </c>
      <c r="F39" s="162">
        <f t="shared" si="6"/>
        <v>0</v>
      </c>
      <c r="G39" s="162">
        <f t="shared" si="6"/>
        <v>0</v>
      </c>
      <c r="H39" s="162">
        <f t="shared" si="6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3"/>
        <v>0</v>
      </c>
      <c r="F40" s="180">
        <v>0</v>
      </c>
      <c r="G40" s="180">
        <v>0</v>
      </c>
      <c r="H40" s="180">
        <f t="shared" si="2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3"/>
        <v>0</v>
      </c>
      <c r="F41" s="179">
        <v>0</v>
      </c>
      <c r="G41" s="179">
        <v>0</v>
      </c>
      <c r="H41" s="180">
        <f t="shared" si="2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3"/>
        <v>0</v>
      </c>
      <c r="F42" s="179">
        <v>0</v>
      </c>
      <c r="G42" s="179">
        <v>0</v>
      </c>
      <c r="H42" s="180">
        <f t="shared" si="2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3"/>
        <v>0</v>
      </c>
      <c r="F43" s="179">
        <v>0</v>
      </c>
      <c r="G43" s="179">
        <v>0</v>
      </c>
      <c r="H43" s="180">
        <f t="shared" si="2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3"/>
        <v>0</v>
      </c>
      <c r="F44" s="179">
        <v>0</v>
      </c>
      <c r="G44" s="179">
        <v>0</v>
      </c>
      <c r="H44" s="180">
        <f t="shared" si="2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3"/>
        <v>0</v>
      </c>
      <c r="F45" s="179">
        <v>0</v>
      </c>
      <c r="G45" s="179">
        <v>0</v>
      </c>
      <c r="H45" s="180">
        <f t="shared" si="2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3"/>
        <v>0</v>
      </c>
      <c r="F46" s="179">
        <v>0</v>
      </c>
      <c r="G46" s="179">
        <v>0</v>
      </c>
      <c r="H46" s="180">
        <f t="shared" si="2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3"/>
        <v>0</v>
      </c>
      <c r="F47" s="179">
        <v>0</v>
      </c>
      <c r="G47" s="179">
        <v>0</v>
      </c>
      <c r="H47" s="180">
        <f t="shared" si="2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3"/>
        <v>0</v>
      </c>
      <c r="F48" s="179">
        <v>0</v>
      </c>
      <c r="G48" s="179">
        <v>0</v>
      </c>
      <c r="H48" s="180">
        <f t="shared" si="2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</row>
    <row r="49" spans="1:23" x14ac:dyDescent="0.25">
      <c r="A49" s="309" t="s">
        <v>350</v>
      </c>
      <c r="B49" s="310"/>
      <c r="C49" s="162">
        <f>SUM(C50:C58)</f>
        <v>182180</v>
      </c>
      <c r="D49" s="162">
        <f>SUM(D50:D58)</f>
        <v>0</v>
      </c>
      <c r="E49" s="162">
        <f>SUM(E50:E58)</f>
        <v>182180</v>
      </c>
      <c r="F49" s="162">
        <f>SUM(F50:F58)</f>
        <v>0</v>
      </c>
      <c r="G49" s="162">
        <f>SUM(G50:G58)</f>
        <v>0</v>
      </c>
      <c r="H49" s="164">
        <f t="shared" si="2"/>
        <v>182180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116699</v>
      </c>
      <c r="D50" s="180">
        <v>0</v>
      </c>
      <c r="E50" s="180">
        <f t="shared" si="3"/>
        <v>116699</v>
      </c>
      <c r="F50" s="180">
        <v>0</v>
      </c>
      <c r="G50" s="180">
        <v>0</v>
      </c>
      <c r="H50" s="180">
        <f t="shared" si="2"/>
        <v>116699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</row>
    <row r="51" spans="1:23" ht="12" customHeight="1" x14ac:dyDescent="0.25">
      <c r="A51" s="54"/>
      <c r="B51" s="178" t="s">
        <v>352</v>
      </c>
      <c r="C51" s="179">
        <v>26522</v>
      </c>
      <c r="D51" s="180">
        <v>0</v>
      </c>
      <c r="E51" s="180">
        <f t="shared" si="3"/>
        <v>26522</v>
      </c>
      <c r="F51" s="180">
        <v>0</v>
      </c>
      <c r="G51" s="180">
        <v>0</v>
      </c>
      <c r="H51" s="180">
        <f t="shared" si="2"/>
        <v>26522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3"/>
        <v>0</v>
      </c>
      <c r="F52" s="180">
        <v>0</v>
      </c>
      <c r="G52" s="180">
        <v>0</v>
      </c>
      <c r="H52" s="180">
        <f t="shared" si="2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2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3"/>
        <v>0</v>
      </c>
      <c r="F54" s="179">
        <v>0</v>
      </c>
      <c r="G54" s="179">
        <v>0</v>
      </c>
      <c r="H54" s="180">
        <f t="shared" si="2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3"/>
        <v>0</v>
      </c>
      <c r="F55" s="179">
        <v>0</v>
      </c>
      <c r="G55" s="179">
        <v>0</v>
      </c>
      <c r="H55" s="180">
        <f t="shared" si="2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3"/>
        <v>0</v>
      </c>
      <c r="F56" s="179">
        <v>0</v>
      </c>
      <c r="G56" s="179">
        <v>0</v>
      </c>
      <c r="H56" s="180">
        <f t="shared" si="2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3"/>
        <v>0</v>
      </c>
      <c r="F57" s="179">
        <v>0</v>
      </c>
      <c r="G57" s="179">
        <v>0</v>
      </c>
      <c r="H57" s="180">
        <f t="shared" si="2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</row>
    <row r="58" spans="1:23" ht="12" customHeight="1" x14ac:dyDescent="0.25">
      <c r="A58" s="54"/>
      <c r="B58" s="178" t="s">
        <v>359</v>
      </c>
      <c r="C58" s="179">
        <v>38959</v>
      </c>
      <c r="D58" s="179">
        <v>0</v>
      </c>
      <c r="E58" s="180">
        <f t="shared" si="3"/>
        <v>38959</v>
      </c>
      <c r="F58" s="179">
        <v>0</v>
      </c>
      <c r="G58" s="179">
        <v>0</v>
      </c>
      <c r="H58" s="180">
        <f t="shared" si="2"/>
        <v>38959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</row>
    <row r="59" spans="1:23" x14ac:dyDescent="0.25">
      <c r="A59" s="309" t="s">
        <v>360</v>
      </c>
      <c r="B59" s="310"/>
      <c r="C59" s="162">
        <f>SUM(C60:C62)</f>
        <v>3000</v>
      </c>
      <c r="D59" s="162">
        <f>SUM(D60:D62)</f>
        <v>0</v>
      </c>
      <c r="E59" s="162">
        <f>SUM(E60:E62)</f>
        <v>3000</v>
      </c>
      <c r="F59" s="162">
        <f>SUM(F60:F62)</f>
        <v>0</v>
      </c>
      <c r="G59" s="162">
        <f>SUM(G60:G62)</f>
        <v>0</v>
      </c>
      <c r="H59" s="164">
        <f t="shared" si="2"/>
        <v>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</row>
    <row r="60" spans="1:23" ht="12" customHeight="1" x14ac:dyDescent="0.25">
      <c r="A60" s="54"/>
      <c r="B60" s="178" t="s">
        <v>361</v>
      </c>
      <c r="C60" s="179">
        <v>3000</v>
      </c>
      <c r="D60" s="179">
        <v>0</v>
      </c>
      <c r="E60" s="180">
        <f>C60+D60</f>
        <v>3000</v>
      </c>
      <c r="F60" s="179">
        <v>0</v>
      </c>
      <c r="G60" s="179">
        <v>0</v>
      </c>
      <c r="H60" s="180">
        <f t="shared" si="2"/>
        <v>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2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2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</row>
    <row r="63" spans="1:23" x14ac:dyDescent="0.25">
      <c r="A63" s="309" t="s">
        <v>364</v>
      </c>
      <c r="B63" s="310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2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7">C64+D64</f>
        <v>0</v>
      </c>
      <c r="F64" s="179">
        <v>0</v>
      </c>
      <c r="G64" s="179">
        <v>0</v>
      </c>
      <c r="H64" s="180">
        <f t="shared" si="2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7"/>
        <v>0</v>
      </c>
      <c r="F65" s="179">
        <v>0</v>
      </c>
      <c r="G65" s="179">
        <v>0</v>
      </c>
      <c r="H65" s="180">
        <f t="shared" si="2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7"/>
        <v>0</v>
      </c>
      <c r="F66" s="179">
        <v>0</v>
      </c>
      <c r="G66" s="179">
        <v>0</v>
      </c>
      <c r="H66" s="180">
        <f t="shared" si="2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7"/>
        <v>0</v>
      </c>
      <c r="F67" s="179">
        <v>0</v>
      </c>
      <c r="G67" s="179">
        <v>0</v>
      </c>
      <c r="H67" s="180">
        <f t="shared" si="2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7"/>
        <v>0</v>
      </c>
      <c r="F68" s="179">
        <v>0</v>
      </c>
      <c r="G68" s="179">
        <v>0</v>
      </c>
      <c r="H68" s="180">
        <f t="shared" si="2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7"/>
        <v>0</v>
      </c>
      <c r="F69" s="179">
        <v>0</v>
      </c>
      <c r="G69" s="179">
        <v>0</v>
      </c>
      <c r="H69" s="180">
        <f t="shared" si="2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7"/>
        <v>0</v>
      </c>
      <c r="F70" s="179">
        <v>0</v>
      </c>
      <c r="G70" s="179">
        <v>0</v>
      </c>
      <c r="H70" s="180">
        <f t="shared" si="2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7"/>
        <v>0</v>
      </c>
      <c r="F71" s="179">
        <v>0</v>
      </c>
      <c r="G71" s="179">
        <v>0</v>
      </c>
      <c r="H71" s="180">
        <f t="shared" si="2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</row>
    <row r="72" spans="1:23" x14ac:dyDescent="0.25">
      <c r="A72" s="309" t="s">
        <v>373</v>
      </c>
      <c r="B72" s="310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2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2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2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2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</row>
    <row r="76" spans="1:23" x14ac:dyDescent="0.25">
      <c r="A76" s="309" t="s">
        <v>377</v>
      </c>
      <c r="B76" s="310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2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8">C77+D77</f>
        <v>0</v>
      </c>
      <c r="F77" s="179">
        <v>0</v>
      </c>
      <c r="G77" s="179">
        <v>0</v>
      </c>
      <c r="H77" s="180">
        <f t="shared" ref="H77:H83" si="9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8"/>
        <v>0</v>
      </c>
      <c r="F78" s="179">
        <v>0</v>
      </c>
      <c r="G78" s="179">
        <v>0</v>
      </c>
      <c r="H78" s="180">
        <f t="shared" si="9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8"/>
        <v>0</v>
      </c>
      <c r="F79" s="179">
        <v>0</v>
      </c>
      <c r="G79" s="179">
        <v>0</v>
      </c>
      <c r="H79" s="180">
        <f t="shared" si="9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8"/>
        <v>0</v>
      </c>
      <c r="F80" s="179">
        <v>0</v>
      </c>
      <c r="G80" s="179">
        <v>0</v>
      </c>
      <c r="H80" s="180">
        <f t="shared" si="9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8"/>
        <v>0</v>
      </c>
      <c r="F81" s="179">
        <v>0</v>
      </c>
      <c r="G81" s="179">
        <v>0</v>
      </c>
      <c r="H81" s="180">
        <f t="shared" si="9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8"/>
        <v>0</v>
      </c>
      <c r="F82" s="179">
        <v>0</v>
      </c>
      <c r="G82" s="179">
        <v>0</v>
      </c>
      <c r="H82" s="180">
        <f t="shared" si="9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8"/>
        <v>0</v>
      </c>
      <c r="F83" s="184">
        <v>0</v>
      </c>
      <c r="G83" s="184">
        <v>0</v>
      </c>
      <c r="H83" s="185">
        <f t="shared" si="9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</row>
    <row r="84" spans="1:23" x14ac:dyDescent="0.25">
      <c r="A84" s="320" t="s">
        <v>385</v>
      </c>
      <c r="B84" s="321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7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9" t="s">
        <v>312</v>
      </c>
      <c r="B85" s="310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0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0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1">+D87+C87</f>
        <v>0</v>
      </c>
      <c r="F87" s="180">
        <v>0</v>
      </c>
      <c r="G87" s="180">
        <v>0</v>
      </c>
      <c r="H87" s="180">
        <f t="shared" si="10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1"/>
        <v>0</v>
      </c>
      <c r="F88" s="180">
        <v>0</v>
      </c>
      <c r="G88" s="180">
        <v>0</v>
      </c>
      <c r="H88" s="180">
        <f t="shared" si="10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1"/>
        <v>0</v>
      </c>
      <c r="F89" s="180">
        <v>0</v>
      </c>
      <c r="G89" s="180">
        <v>0</v>
      </c>
      <c r="H89" s="180">
        <f t="shared" si="10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1"/>
        <v>0</v>
      </c>
      <c r="F90" s="180">
        <v>0</v>
      </c>
      <c r="G90" s="180">
        <v>0</v>
      </c>
      <c r="H90" s="180">
        <f t="shared" si="10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1"/>
        <v>0</v>
      </c>
      <c r="F91" s="180">
        <v>0</v>
      </c>
      <c r="G91" s="180">
        <v>0</v>
      </c>
      <c r="H91" s="180">
        <f t="shared" si="10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1"/>
        <v>0</v>
      </c>
      <c r="F92" s="180">
        <v>0</v>
      </c>
      <c r="G92" s="180">
        <v>0</v>
      </c>
      <c r="H92" s="180">
        <f t="shared" si="10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</row>
    <row r="93" spans="1:23" x14ac:dyDescent="0.25">
      <c r="A93" s="309" t="s">
        <v>320</v>
      </c>
      <c r="B93" s="310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1"/>
        <v>0</v>
      </c>
      <c r="F94" s="180">
        <v>0</v>
      </c>
      <c r="G94" s="180">
        <v>0</v>
      </c>
      <c r="H94" s="180">
        <f t="shared" si="10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1"/>
        <v>0</v>
      </c>
      <c r="F95" s="180">
        <v>0</v>
      </c>
      <c r="G95" s="180">
        <v>0</v>
      </c>
      <c r="H95" s="180">
        <f t="shared" si="10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1"/>
        <v>0</v>
      </c>
      <c r="F96" s="180">
        <v>0</v>
      </c>
      <c r="G96" s="180">
        <v>0</v>
      </c>
      <c r="H96" s="180">
        <f t="shared" si="10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1"/>
        <v>0</v>
      </c>
      <c r="F97" s="180">
        <v>0</v>
      </c>
      <c r="G97" s="180">
        <v>0</v>
      </c>
      <c r="H97" s="180">
        <f t="shared" si="10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1"/>
        <v>0</v>
      </c>
      <c r="F98" s="180">
        <v>0</v>
      </c>
      <c r="G98" s="180">
        <v>0</v>
      </c>
      <c r="H98" s="180">
        <f t="shared" si="10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1"/>
        <v>0</v>
      </c>
      <c r="F99" s="180">
        <v>0</v>
      </c>
      <c r="G99" s="180">
        <v>0</v>
      </c>
      <c r="H99" s="180">
        <f t="shared" si="10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1"/>
        <v>0</v>
      </c>
      <c r="F100" s="180">
        <v>0</v>
      </c>
      <c r="G100" s="180">
        <v>0</v>
      </c>
      <c r="H100" s="180">
        <f t="shared" si="10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1"/>
        <v>0</v>
      </c>
      <c r="F101" s="180">
        <v>0</v>
      </c>
      <c r="G101" s="180">
        <v>0</v>
      </c>
      <c r="H101" s="180">
        <f t="shared" si="10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1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</row>
    <row r="103" spans="1:23" x14ac:dyDescent="0.25">
      <c r="A103" s="309" t="s">
        <v>330</v>
      </c>
      <c r="B103" s="310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1"/>
        <v>0</v>
      </c>
      <c r="F104" s="180">
        <v>0</v>
      </c>
      <c r="G104" s="180">
        <v>0</v>
      </c>
      <c r="H104" s="180">
        <f t="shared" si="10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1"/>
        <v>0</v>
      </c>
      <c r="F105" s="180">
        <v>0</v>
      </c>
      <c r="G105" s="180">
        <v>0</v>
      </c>
      <c r="H105" s="180">
        <f t="shared" si="10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1"/>
        <v>0</v>
      </c>
      <c r="F106" s="180">
        <v>0</v>
      </c>
      <c r="G106" s="180">
        <v>0</v>
      </c>
      <c r="H106" s="180">
        <f t="shared" si="10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1"/>
        <v>0</v>
      </c>
      <c r="F107" s="180">
        <v>0</v>
      </c>
      <c r="G107" s="180">
        <v>0</v>
      </c>
      <c r="H107" s="180">
        <f t="shared" si="10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1"/>
        <v>0</v>
      </c>
      <c r="F108" s="180">
        <v>0</v>
      </c>
      <c r="G108" s="180">
        <v>0</v>
      </c>
      <c r="H108" s="180">
        <f t="shared" si="10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1"/>
        <v>0</v>
      </c>
      <c r="F109" s="180">
        <v>0</v>
      </c>
      <c r="G109" s="180">
        <v>0</v>
      </c>
      <c r="H109" s="180">
        <f t="shared" si="10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1"/>
        <v>0</v>
      </c>
      <c r="F110" s="180">
        <v>0</v>
      </c>
      <c r="G110" s="180">
        <v>0</v>
      </c>
      <c r="H110" s="180">
        <f t="shared" si="10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1"/>
        <v>0</v>
      </c>
      <c r="F111" s="180">
        <v>0</v>
      </c>
      <c r="G111" s="180">
        <v>0</v>
      </c>
      <c r="H111" s="180">
        <f t="shared" si="10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1"/>
        <v>0</v>
      </c>
      <c r="F112" s="180">
        <v>0</v>
      </c>
      <c r="G112" s="180">
        <v>0</v>
      </c>
      <c r="H112" s="180">
        <f t="shared" si="10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</row>
    <row r="113" spans="1:23" x14ac:dyDescent="0.25">
      <c r="A113" s="309" t="s">
        <v>340</v>
      </c>
      <c r="B113" s="310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1"/>
        <v>0</v>
      </c>
      <c r="F114" s="180">
        <v>0</v>
      </c>
      <c r="G114" s="180">
        <v>0</v>
      </c>
      <c r="H114" s="180">
        <f t="shared" si="10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1"/>
        <v>0</v>
      </c>
      <c r="F115" s="179">
        <v>0</v>
      </c>
      <c r="G115" s="179">
        <v>0</v>
      </c>
      <c r="H115" s="180">
        <f t="shared" si="10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1"/>
        <v>0</v>
      </c>
      <c r="F116" s="179">
        <v>0</v>
      </c>
      <c r="G116" s="179">
        <v>0</v>
      </c>
      <c r="H116" s="180">
        <f t="shared" si="10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1"/>
        <v>0</v>
      </c>
      <c r="F117" s="179">
        <v>0</v>
      </c>
      <c r="G117" s="179">
        <v>0</v>
      </c>
      <c r="H117" s="180">
        <f t="shared" si="10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1"/>
        <v>0</v>
      </c>
      <c r="F118" s="179">
        <v>0</v>
      </c>
      <c r="G118" s="179">
        <v>0</v>
      </c>
      <c r="H118" s="180">
        <f t="shared" si="10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1"/>
        <v>0</v>
      </c>
      <c r="F119" s="179">
        <v>0</v>
      </c>
      <c r="G119" s="179">
        <v>0</v>
      </c>
      <c r="H119" s="180">
        <f t="shared" si="10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1"/>
        <v>0</v>
      </c>
      <c r="F120" s="179">
        <v>0</v>
      </c>
      <c r="G120" s="179">
        <v>0</v>
      </c>
      <c r="H120" s="180">
        <f t="shared" si="10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1"/>
        <v>0</v>
      </c>
      <c r="F121" s="179">
        <v>0</v>
      </c>
      <c r="G121" s="179">
        <v>0</v>
      </c>
      <c r="H121" s="180">
        <f t="shared" si="10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1"/>
        <v>0</v>
      </c>
      <c r="F122" s="179">
        <v>0</v>
      </c>
      <c r="G122" s="179">
        <v>0</v>
      </c>
      <c r="H122" s="180">
        <f t="shared" si="10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</row>
    <row r="123" spans="1:23" x14ac:dyDescent="0.25">
      <c r="A123" s="309" t="s">
        <v>350</v>
      </c>
      <c r="B123" s="310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0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12">C124+D124</f>
        <v>0</v>
      </c>
      <c r="F124" s="179">
        <v>0</v>
      </c>
      <c r="G124" s="179">
        <v>0</v>
      </c>
      <c r="H124" s="180">
        <f t="shared" si="10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12"/>
        <v>0</v>
      </c>
      <c r="F125" s="179">
        <v>0</v>
      </c>
      <c r="G125" s="179">
        <v>0</v>
      </c>
      <c r="H125" s="180">
        <f t="shared" si="10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12"/>
        <v>0</v>
      </c>
      <c r="F126" s="179">
        <v>0</v>
      </c>
      <c r="G126" s="179">
        <v>0</v>
      </c>
      <c r="H126" s="180">
        <f t="shared" si="10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12"/>
        <v>0</v>
      </c>
      <c r="F127" s="179">
        <v>0</v>
      </c>
      <c r="G127" s="179">
        <v>0</v>
      </c>
      <c r="H127" s="180">
        <f t="shared" si="10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12"/>
        <v>0</v>
      </c>
      <c r="F128" s="179">
        <v>0</v>
      </c>
      <c r="G128" s="179">
        <v>0</v>
      </c>
      <c r="H128" s="180">
        <f t="shared" si="10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12"/>
        <v>0</v>
      </c>
      <c r="F129" s="179">
        <v>0</v>
      </c>
      <c r="G129" s="179">
        <v>0</v>
      </c>
      <c r="H129" s="180">
        <f t="shared" si="10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12"/>
        <v>0</v>
      </c>
      <c r="F130" s="179">
        <v>0</v>
      </c>
      <c r="G130" s="179">
        <v>0</v>
      </c>
      <c r="H130" s="180">
        <f t="shared" si="10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12"/>
        <v>0</v>
      </c>
      <c r="F131" s="179">
        <v>0</v>
      </c>
      <c r="G131" s="179">
        <v>0</v>
      </c>
      <c r="H131" s="180">
        <f t="shared" si="10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12"/>
        <v>0</v>
      </c>
      <c r="F132" s="179">
        <v>0</v>
      </c>
      <c r="G132" s="179">
        <v>0</v>
      </c>
      <c r="H132" s="180">
        <f t="shared" si="10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</row>
    <row r="133" spans="1:23" x14ac:dyDescent="0.25">
      <c r="A133" s="309" t="s">
        <v>360</v>
      </c>
      <c r="B133" s="310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0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0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0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0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</row>
    <row r="137" spans="1:23" x14ac:dyDescent="0.25">
      <c r="A137" s="309" t="s">
        <v>364</v>
      </c>
      <c r="B137" s="310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0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13">C138+D138</f>
        <v>0</v>
      </c>
      <c r="F138" s="179">
        <v>0</v>
      </c>
      <c r="G138" s="179">
        <v>0</v>
      </c>
      <c r="H138" s="180">
        <f t="shared" si="10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13"/>
        <v>0</v>
      </c>
      <c r="F139" s="179">
        <v>0</v>
      </c>
      <c r="G139" s="179">
        <v>0</v>
      </c>
      <c r="H139" s="180">
        <f t="shared" si="10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13"/>
        <v>0</v>
      </c>
      <c r="F140" s="179">
        <v>0</v>
      </c>
      <c r="G140" s="179">
        <v>0</v>
      </c>
      <c r="H140" s="180">
        <f t="shared" si="10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13"/>
        <v>0</v>
      </c>
      <c r="F141" s="179">
        <v>0</v>
      </c>
      <c r="G141" s="179">
        <v>0</v>
      </c>
      <c r="H141" s="180">
        <f t="shared" si="10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13"/>
        <v>0</v>
      </c>
      <c r="F142" s="179">
        <v>0</v>
      </c>
      <c r="G142" s="179">
        <v>0</v>
      </c>
      <c r="H142" s="180">
        <f t="shared" si="10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13"/>
        <v>0</v>
      </c>
      <c r="F143" s="179">
        <v>0</v>
      </c>
      <c r="G143" s="179">
        <v>0</v>
      </c>
      <c r="H143" s="180">
        <f t="shared" si="10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13"/>
        <v>0</v>
      </c>
      <c r="F144" s="179">
        <v>0</v>
      </c>
      <c r="G144" s="179">
        <v>0</v>
      </c>
      <c r="H144" s="180">
        <f t="shared" si="10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13"/>
        <v>0</v>
      </c>
      <c r="F145" s="179">
        <v>0</v>
      </c>
      <c r="G145" s="179">
        <v>0</v>
      </c>
      <c r="H145" s="180">
        <f t="shared" si="10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</row>
    <row r="146" spans="1:23" x14ac:dyDescent="0.25">
      <c r="A146" s="309" t="s">
        <v>373</v>
      </c>
      <c r="B146" s="310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0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0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0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14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</row>
    <row r="150" spans="1:23" x14ac:dyDescent="0.25">
      <c r="A150" s="309" t="s">
        <v>377</v>
      </c>
      <c r="B150" s="310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14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15">C151+D151</f>
        <v>0</v>
      </c>
      <c r="F151" s="179">
        <v>0</v>
      </c>
      <c r="G151" s="179">
        <v>0</v>
      </c>
      <c r="H151" s="180">
        <f t="shared" si="14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15"/>
        <v>0</v>
      </c>
      <c r="F152" s="179">
        <v>0</v>
      </c>
      <c r="G152" s="179">
        <v>0</v>
      </c>
      <c r="H152" s="180">
        <f t="shared" si="14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15"/>
        <v>0</v>
      </c>
      <c r="F153" s="179">
        <v>0</v>
      </c>
      <c r="G153" s="179">
        <v>0</v>
      </c>
      <c r="H153" s="180">
        <f t="shared" si="14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15"/>
        <v>0</v>
      </c>
      <c r="F154" s="179">
        <v>0</v>
      </c>
      <c r="G154" s="179">
        <v>0</v>
      </c>
      <c r="H154" s="180">
        <f t="shared" si="14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15"/>
        <v>0</v>
      </c>
      <c r="F155" s="179">
        <v>0</v>
      </c>
      <c r="G155" s="179">
        <v>0</v>
      </c>
      <c r="H155" s="180">
        <f t="shared" si="14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15"/>
        <v>0</v>
      </c>
      <c r="F156" s="179">
        <v>0</v>
      </c>
      <c r="G156" s="179">
        <v>0</v>
      </c>
      <c r="H156" s="180">
        <f t="shared" si="14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15"/>
        <v>0</v>
      </c>
      <c r="F157" s="179">
        <v>0</v>
      </c>
      <c r="G157" s="179">
        <v>0</v>
      </c>
      <c r="H157" s="180">
        <f t="shared" si="14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9" t="s">
        <v>386</v>
      </c>
      <c r="B159" s="310"/>
      <c r="C159" s="162">
        <f t="shared" ref="C159:H159" si="16">+C10+C84</f>
        <v>12839161</v>
      </c>
      <c r="D159" s="162">
        <f>+D10+D84</f>
        <v>7.2759576141834259E-12</v>
      </c>
      <c r="E159" s="162">
        <f t="shared" si="16"/>
        <v>12839161</v>
      </c>
      <c r="F159" s="162">
        <f t="shared" si="16"/>
        <v>5137877.2699999996</v>
      </c>
      <c r="G159" s="162">
        <f t="shared" si="16"/>
        <v>5137877.2699999996</v>
      </c>
      <c r="H159" s="162">
        <f t="shared" si="16"/>
        <v>7701283.7300000004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1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1:23" hidden="1" x14ac:dyDescent="0.25">
      <c r="C162" s="50">
        <f t="shared" ref="C162:H162" si="17">+C161-C159</f>
        <v>5007386722</v>
      </c>
      <c r="D162" s="50">
        <f t="shared" si="17"/>
        <v>547350943</v>
      </c>
      <c r="E162" s="50">
        <f t="shared" si="17"/>
        <v>5554737665</v>
      </c>
      <c r="F162" s="50">
        <f t="shared" si="17"/>
        <v>4040639027.73</v>
      </c>
      <c r="G162" s="50">
        <f t="shared" si="17"/>
        <v>4022933715.73</v>
      </c>
      <c r="H162" s="50">
        <f t="shared" si="17"/>
        <v>1514098637.27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1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1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1:23" x14ac:dyDescent="0.25">
      <c r="B165" s="84" t="str">
        <f>'FORMATO 1'!A89</f>
        <v>LIC. ARTURO FLORES LÓPEZ</v>
      </c>
      <c r="C165" s="113"/>
      <c r="D165" s="113"/>
      <c r="E165" s="113"/>
      <c r="F165" s="114" t="str">
        <f>'FORMATO 1'!E89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1:23" ht="29.25" customHeight="1" x14ac:dyDescent="0.25">
      <c r="A166" s="238" t="str">
        <f>'FORMATO 1'!A90</f>
        <v>JEFE DE DEPARTAMENTO DE ASUNTOS JURÍDICOS EN FUNCIONES DE SECRETARIO TÉCNICO</v>
      </c>
      <c r="B166" s="238"/>
      <c r="C166" s="238"/>
      <c r="D166" s="324" t="str">
        <f>'FORMATO 1'!E90</f>
        <v>JEFA DEL DEPARTAMENTO DE ADMINISTRACIÓN Y FINANZAS</v>
      </c>
      <c r="E166" s="324"/>
      <c r="F166" s="324"/>
      <c r="G166" s="324"/>
      <c r="H166" s="324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1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1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1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1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1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1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1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2">
    <mergeCell ref="A166:C166"/>
    <mergeCell ref="D166:H166"/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04" right="0.31496062992126" top="0.35433070900000002" bottom="0.55118110200000003" header="0.31496062992126" footer="0.31496062992126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zoomScaleNormal="100" zoomScaleSheetLayoutView="140" workbookViewId="0">
      <selection activeCell="A6" sqref="A6:G6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5" t="s">
        <v>450</v>
      </c>
      <c r="B1" s="325"/>
      <c r="C1" s="325"/>
      <c r="D1" s="325"/>
      <c r="E1" s="325"/>
      <c r="F1" s="325"/>
      <c r="G1" s="325"/>
    </row>
    <row r="2" spans="1:8" ht="15.75" thickBot="1" x14ac:dyDescent="0.3"/>
    <row r="3" spans="1:8" x14ac:dyDescent="0.25">
      <c r="A3" s="326" t="str">
        <f>'FORMATO 1'!A3:G3</f>
        <v>Secretaría Ejecutiva del Sistema Anticorrupción del Estado de Tlaxcala</v>
      </c>
      <c r="B3" s="327"/>
      <c r="C3" s="327"/>
      <c r="D3" s="327"/>
      <c r="E3" s="327"/>
      <c r="F3" s="327"/>
      <c r="G3" s="328"/>
    </row>
    <row r="4" spans="1:8" x14ac:dyDescent="0.25">
      <c r="A4" s="217" t="s">
        <v>305</v>
      </c>
      <c r="B4" s="218"/>
      <c r="C4" s="218"/>
      <c r="D4" s="218"/>
      <c r="E4" s="218"/>
      <c r="F4" s="218"/>
      <c r="G4" s="219"/>
    </row>
    <row r="5" spans="1:8" x14ac:dyDescent="0.25">
      <c r="A5" s="217" t="s">
        <v>387</v>
      </c>
      <c r="B5" s="218"/>
      <c r="C5" s="218"/>
      <c r="D5" s="218"/>
      <c r="E5" s="218"/>
      <c r="F5" s="218"/>
      <c r="G5" s="219"/>
    </row>
    <row r="6" spans="1:8" x14ac:dyDescent="0.25">
      <c r="A6" s="217" t="str">
        <f>+'FORMATO 6A'!A6:H6</f>
        <v>Del 01 de enero al 30 de junio de 2024</v>
      </c>
      <c r="B6" s="218"/>
      <c r="C6" s="218"/>
      <c r="D6" s="218"/>
      <c r="E6" s="218"/>
      <c r="F6" s="218"/>
      <c r="G6" s="219"/>
    </row>
    <row r="7" spans="1:8" ht="15.75" thickBot="1" x14ac:dyDescent="0.3">
      <c r="A7" s="250" t="s">
        <v>2</v>
      </c>
      <c r="B7" s="251"/>
      <c r="C7" s="251"/>
      <c r="D7" s="251"/>
      <c r="E7" s="251"/>
      <c r="F7" s="251"/>
      <c r="G7" s="252"/>
    </row>
    <row r="8" spans="1:8" ht="15.75" thickBot="1" x14ac:dyDescent="0.3">
      <c r="A8" s="264" t="s">
        <v>3</v>
      </c>
      <c r="B8" s="329" t="s">
        <v>307</v>
      </c>
      <c r="C8" s="330"/>
      <c r="D8" s="330"/>
      <c r="E8" s="330"/>
      <c r="F8" s="331"/>
      <c r="G8" s="264" t="s">
        <v>308</v>
      </c>
    </row>
    <row r="9" spans="1:8" ht="17.25" thickBot="1" x14ac:dyDescent="0.3">
      <c r="A9" s="265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65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12839161</v>
      </c>
      <c r="C11" s="154">
        <f>+C12+C13</f>
        <v>0</v>
      </c>
      <c r="D11" s="154">
        <f>+D12+D13</f>
        <v>12839161</v>
      </c>
      <c r="E11" s="154">
        <f>SUM(E12:E17)</f>
        <v>5137877.2700000005</v>
      </c>
      <c r="F11" s="154">
        <f>SUM(F12:F17)</f>
        <v>5137877.2700000005</v>
      </c>
      <c r="G11" s="154">
        <f>D11-E11</f>
        <v>7701283.7299999995</v>
      </c>
    </row>
    <row r="12" spans="1:8" x14ac:dyDescent="0.25">
      <c r="A12" s="127" t="s">
        <v>451</v>
      </c>
      <c r="B12" s="155">
        <v>5899301</v>
      </c>
      <c r="C12" s="155">
        <v>0</v>
      </c>
      <c r="D12" s="155">
        <v>5899301</v>
      </c>
      <c r="E12" s="155">
        <v>3538246.02</v>
      </c>
      <c r="F12" s="155">
        <v>3538246.02</v>
      </c>
      <c r="G12" s="155">
        <f>D12-E12</f>
        <v>2361054.98</v>
      </c>
    </row>
    <row r="13" spans="1:8" x14ac:dyDescent="0.25">
      <c r="A13" s="127" t="s">
        <v>452</v>
      </c>
      <c r="B13" s="155">
        <v>6939860</v>
      </c>
      <c r="C13" s="155">
        <v>0</v>
      </c>
      <c r="D13" s="155">
        <v>6939860</v>
      </c>
      <c r="E13" s="155">
        <v>605916.69999999995</v>
      </c>
      <c r="F13" s="155">
        <v>605916.69999999995</v>
      </c>
      <c r="G13" s="155">
        <f>D13-E13</f>
        <v>6333943.2999999998</v>
      </c>
      <c r="H13" s="104"/>
    </row>
    <row r="14" spans="1:8" x14ac:dyDescent="0.25">
      <c r="A14" s="127" t="s">
        <v>453</v>
      </c>
      <c r="B14" s="155">
        <v>0</v>
      </c>
      <c r="C14" s="155">
        <v>0</v>
      </c>
      <c r="D14" s="155">
        <v>0</v>
      </c>
      <c r="E14" s="155">
        <v>191870.36</v>
      </c>
      <c r="F14" s="155">
        <v>191870.36</v>
      </c>
      <c r="G14" s="155">
        <f t="shared" ref="G14:G17" si="0">D14-E14</f>
        <v>-191870.36</v>
      </c>
    </row>
    <row r="15" spans="1:8" x14ac:dyDescent="0.25">
      <c r="A15" s="127" t="s">
        <v>454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221365.62</v>
      </c>
      <c r="F15" s="155">
        <v>221365.62</v>
      </c>
      <c r="G15" s="155">
        <f t="shared" si="0"/>
        <v>-221365.62</v>
      </c>
    </row>
    <row r="16" spans="1:8" x14ac:dyDescent="0.25">
      <c r="A16" s="127" t="s">
        <v>455</v>
      </c>
      <c r="B16" s="155">
        <v>0</v>
      </c>
      <c r="C16" s="155">
        <v>0</v>
      </c>
      <c r="D16" s="155">
        <f t="shared" si="1"/>
        <v>0</v>
      </c>
      <c r="E16" s="155">
        <v>580478.56999999995</v>
      </c>
      <c r="F16" s="155">
        <v>580478.56999999995</v>
      </c>
      <c r="G16" s="155">
        <f t="shared" si="0"/>
        <v>-580478.56999999995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451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452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453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454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455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12839161</v>
      </c>
      <c r="C33" s="62">
        <f t="shared" si="8"/>
        <v>0</v>
      </c>
      <c r="D33" s="62">
        <f t="shared" si="8"/>
        <v>12839161</v>
      </c>
      <c r="E33" s="62">
        <f t="shared" si="8"/>
        <v>5137877.2700000005</v>
      </c>
      <c r="F33" s="62">
        <f t="shared" si="8"/>
        <v>5137877.2700000005</v>
      </c>
      <c r="G33" s="62">
        <f t="shared" si="8"/>
        <v>7701283.7299999995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5007386722</v>
      </c>
      <c r="C36" s="47">
        <f t="shared" si="9"/>
        <v>547350942.34000003</v>
      </c>
      <c r="D36" s="59">
        <f t="shared" si="9"/>
        <v>5554737664.3400002</v>
      </c>
      <c r="E36" s="59">
        <f t="shared" si="9"/>
        <v>4040639027.5700002</v>
      </c>
      <c r="F36" s="59">
        <f t="shared" si="9"/>
        <v>4022933715.27</v>
      </c>
      <c r="G36" s="59">
        <f t="shared" si="9"/>
        <v>1514098636.77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0"/>
      <c r="C45" s="50"/>
      <c r="D45" s="50"/>
      <c r="E45" s="50"/>
      <c r="F45" s="50"/>
      <c r="G45" s="50"/>
    </row>
    <row r="46" spans="1:7" ht="12" customHeight="1" x14ac:dyDescent="0.25">
      <c r="B46" s="50"/>
      <c r="C46" s="50"/>
      <c r="D46" s="50"/>
      <c r="E46" s="50"/>
      <c r="F46" s="50"/>
      <c r="G46" s="50"/>
    </row>
    <row r="47" spans="1:7" ht="12" customHeight="1" x14ac:dyDescent="0.25">
      <c r="B47" s="59"/>
      <c r="C47" s="59"/>
      <c r="D47" s="59"/>
      <c r="E47" s="59"/>
      <c r="F47" s="59"/>
      <c r="G47" s="59"/>
    </row>
    <row r="48" spans="1:7" x14ac:dyDescent="0.25">
      <c r="A48" s="256" t="str">
        <f>'FORMATO 1'!A89:B89</f>
        <v>LIC. ARTURO FLORES LÓPEZ</v>
      </c>
      <c r="B48" s="256"/>
      <c r="F48" s="84" t="str">
        <f>'FORMATO 1'!E89</f>
        <v>C.P. GIOVANNA DY AGUILAR MEZA</v>
      </c>
    </row>
    <row r="49" spans="1:7" ht="27.75" customHeight="1" x14ac:dyDescent="0.25">
      <c r="A49" s="238" t="str">
        <f>'FORMATO 1'!A90:B90</f>
        <v>JEFE DE DEPARTAMENTO DE ASUNTOS JURÍDICOS EN FUNCIONES DE SECRETARIO TÉCNICO</v>
      </c>
      <c r="B49" s="238"/>
      <c r="C49" s="238"/>
      <c r="D49" s="332" t="str">
        <f>'FORMATO 1'!E90</f>
        <v>JEFA DEL DEPARTAMENTO DE ADMINISTRACIÓN Y FINANZAS</v>
      </c>
      <c r="E49" s="332"/>
      <c r="F49" s="332"/>
      <c r="G49" s="332"/>
    </row>
    <row r="50" spans="1:7" x14ac:dyDescent="0.25">
      <c r="A50" s="85"/>
      <c r="F50" s="85"/>
    </row>
  </sheetData>
  <mergeCells count="12">
    <mergeCell ref="A48:B48"/>
    <mergeCell ref="G8:G9"/>
    <mergeCell ref="A8:A9"/>
    <mergeCell ref="B8:F8"/>
    <mergeCell ref="A49:C49"/>
    <mergeCell ref="D49:G49"/>
    <mergeCell ref="A7:G7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zoomScale="85" zoomScaleNormal="85" zoomScaleSheetLayoutView="148" workbookViewId="0">
      <selection activeCell="A6" sqref="A6:H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3" t="s">
        <v>395</v>
      </c>
      <c r="B1" s="333"/>
      <c r="C1" s="333"/>
      <c r="D1" s="333"/>
      <c r="E1" s="333"/>
      <c r="F1" s="333"/>
      <c r="G1" s="333"/>
      <c r="H1" s="333"/>
    </row>
    <row r="2" spans="1:9" ht="15.75" thickBot="1" x14ac:dyDescent="0.3"/>
    <row r="3" spans="1:9" ht="13.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08"/>
    </row>
    <row r="4" spans="1:9" ht="13.5" customHeight="1" x14ac:dyDescent="0.25">
      <c r="A4" s="271" t="s">
        <v>305</v>
      </c>
      <c r="B4" s="272"/>
      <c r="C4" s="272"/>
      <c r="D4" s="272"/>
      <c r="E4" s="272"/>
      <c r="F4" s="272"/>
      <c r="G4" s="272"/>
      <c r="H4" s="307"/>
    </row>
    <row r="5" spans="1:9" ht="13.5" customHeight="1" x14ac:dyDescent="0.25">
      <c r="A5" s="271" t="s">
        <v>396</v>
      </c>
      <c r="B5" s="272"/>
      <c r="C5" s="272"/>
      <c r="D5" s="272"/>
      <c r="E5" s="272"/>
      <c r="F5" s="272"/>
      <c r="G5" s="272"/>
      <c r="H5" s="307"/>
    </row>
    <row r="6" spans="1:9" ht="13.5" customHeight="1" x14ac:dyDescent="0.25">
      <c r="A6" s="271" t="str">
        <f>+'FORMATO 2'!A6:I6</f>
        <v>Del 01 de enero al 30 de junio de 2024</v>
      </c>
      <c r="B6" s="272"/>
      <c r="C6" s="272"/>
      <c r="D6" s="272"/>
      <c r="E6" s="272"/>
      <c r="F6" s="272"/>
      <c r="G6" s="272"/>
      <c r="H6" s="307"/>
    </row>
    <row r="7" spans="1:9" ht="13.5" customHeight="1" thickBot="1" x14ac:dyDescent="0.3">
      <c r="A7" s="274" t="s">
        <v>2</v>
      </c>
      <c r="B7" s="275"/>
      <c r="C7" s="275"/>
      <c r="D7" s="275"/>
      <c r="E7" s="275"/>
      <c r="F7" s="275"/>
      <c r="G7" s="275"/>
      <c r="H7" s="306"/>
    </row>
    <row r="8" spans="1:9" ht="15.75" thickBot="1" x14ac:dyDescent="0.3">
      <c r="A8" s="334" t="s">
        <v>3</v>
      </c>
      <c r="B8" s="335"/>
      <c r="C8" s="329" t="s">
        <v>307</v>
      </c>
      <c r="D8" s="330"/>
      <c r="E8" s="330"/>
      <c r="F8" s="330"/>
      <c r="G8" s="331"/>
      <c r="H8" s="264" t="s">
        <v>308</v>
      </c>
    </row>
    <row r="9" spans="1:9" ht="17.25" thickBot="1" x14ac:dyDescent="0.3">
      <c r="A9" s="336"/>
      <c r="B9" s="337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65"/>
    </row>
    <row r="10" spans="1:9" ht="12" customHeight="1" x14ac:dyDescent="0.25">
      <c r="A10" s="338"/>
      <c r="B10" s="339"/>
      <c r="C10" s="60"/>
      <c r="D10" s="60"/>
      <c r="E10" s="60"/>
      <c r="F10" s="60"/>
      <c r="G10" s="60"/>
      <c r="H10" s="60"/>
    </row>
    <row r="11" spans="1:9" x14ac:dyDescent="0.25">
      <c r="A11" s="322" t="s">
        <v>397</v>
      </c>
      <c r="B11" s="340"/>
      <c r="C11" s="61">
        <f>C12+C22+C31+C42</f>
        <v>12839161</v>
      </c>
      <c r="D11" s="61">
        <f>D12+D22+D31+D42</f>
        <v>0</v>
      </c>
      <c r="E11" s="61">
        <f>E12+E22+E31+E42</f>
        <v>12839161</v>
      </c>
      <c r="F11" s="61">
        <f>F12+F22+F31+F42</f>
        <v>5137877.2699999996</v>
      </c>
      <c r="G11" s="61">
        <f>G12+G22+G31+G42</f>
        <v>5137877.2699999996</v>
      </c>
      <c r="H11" s="62">
        <f>+E11-F11</f>
        <v>7701283.7300000004</v>
      </c>
      <c r="I11" s="44"/>
    </row>
    <row r="12" spans="1:9" x14ac:dyDescent="0.25">
      <c r="A12" s="309" t="s">
        <v>398</v>
      </c>
      <c r="B12" s="310"/>
      <c r="C12" s="63">
        <f>C13+C14+C15+C16+C17+C18+C19+C20</f>
        <v>12839161</v>
      </c>
      <c r="D12" s="63">
        <f>D13+D14+D15+D16+D17+D18+D19+D20</f>
        <v>0</v>
      </c>
      <c r="E12" s="63">
        <f>E13+E14+E15+E16+E17+E18+E19+E20</f>
        <v>12839161</v>
      </c>
      <c r="F12" s="63">
        <f>F13+F14+F15+F16+F17+F18+F19+F20</f>
        <v>5137877.2699999996</v>
      </c>
      <c r="G12" s="63">
        <f>G13+G14+G15+G16+G17+G18+G19+G20</f>
        <v>5137877.2699999996</v>
      </c>
      <c r="H12" s="62">
        <f t="shared" ref="H12:H20" si="0">+E12-F12</f>
        <v>7701283.7300000004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12839161</v>
      </c>
      <c r="D15" s="55">
        <v>0</v>
      </c>
      <c r="E15" s="55">
        <v>12839161</v>
      </c>
      <c r="F15" s="55">
        <v>5137877.2699999996</v>
      </c>
      <c r="G15" s="55">
        <v>5137877.2699999996</v>
      </c>
      <c r="H15" s="64">
        <f t="shared" si="0"/>
        <v>7701283.7300000004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9" t="s">
        <v>407</v>
      </c>
      <c r="B22" s="310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9" t="s">
        <v>415</v>
      </c>
      <c r="B31" s="310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9" t="s">
        <v>425</v>
      </c>
      <c r="B42" s="310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9" t="s">
        <v>430</v>
      </c>
      <c r="B48" s="310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9" t="s">
        <v>398</v>
      </c>
      <c r="B49" s="310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9" t="s">
        <v>407</v>
      </c>
      <c r="B59" s="310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9" t="s">
        <v>415</v>
      </c>
      <c r="B68" s="310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9" t="s">
        <v>425</v>
      </c>
      <c r="B79" s="310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9" t="s">
        <v>386</v>
      </c>
      <c r="B85" s="310"/>
      <c r="C85" s="63">
        <f t="shared" ref="C85:H85" si="8">C11+C48</f>
        <v>12839161</v>
      </c>
      <c r="D85" s="63">
        <f t="shared" si="8"/>
        <v>0</v>
      </c>
      <c r="E85" s="63">
        <f t="shared" si="8"/>
        <v>12839161</v>
      </c>
      <c r="F85" s="63">
        <f t="shared" si="8"/>
        <v>5137877.2699999996</v>
      </c>
      <c r="G85" s="63">
        <f t="shared" si="8"/>
        <v>5137877.2699999996</v>
      </c>
      <c r="H85" s="63">
        <f t="shared" si="8"/>
        <v>7701283.7300000004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B90" s="84" t="str">
        <f>'FORMATO 1'!A89</f>
        <v>LIC. ARTURO FLORES LÓPEZ</v>
      </c>
      <c r="F90" s="84" t="str">
        <f>'FORMATO 1'!E89</f>
        <v>C.P. GIOVANNA DY AGUILAR MEZA</v>
      </c>
    </row>
    <row r="91" spans="1:8" ht="27.75" customHeight="1" x14ac:dyDescent="0.25">
      <c r="A91" s="238" t="str">
        <f>'FORMATO 1'!A90</f>
        <v>JEFE DE DEPARTAMENTO DE ASUNTOS JURÍDICOS EN FUNCIONES DE SECRETARIO TÉCNICO</v>
      </c>
      <c r="B91" s="238"/>
      <c r="C91" s="238"/>
      <c r="D91" s="239" t="str">
        <f>'FORMATO 1'!E90</f>
        <v>JEFA DEL DEPARTAMENTO DE ADMINISTRACIÓN Y FINANZAS</v>
      </c>
      <c r="E91" s="239"/>
      <c r="F91" s="239"/>
      <c r="G91" s="239"/>
      <c r="H91" s="239"/>
    </row>
    <row r="92" spans="1:8" x14ac:dyDescent="0.25">
      <c r="B92" s="85"/>
      <c r="F92" s="85"/>
    </row>
  </sheetData>
  <mergeCells count="23">
    <mergeCell ref="A91:C91"/>
    <mergeCell ref="D91:H91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zoomScaleNormal="100" zoomScaleSheetLayoutView="172" workbookViewId="0">
      <selection activeCell="G11" sqref="G11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3" t="s">
        <v>432</v>
      </c>
      <c r="B1" s="333"/>
      <c r="C1" s="333"/>
      <c r="D1" s="333"/>
      <c r="E1" s="333"/>
      <c r="F1" s="333"/>
      <c r="G1" s="333"/>
    </row>
    <row r="2" spans="1:7" ht="15.75" thickBot="1" x14ac:dyDescent="0.3"/>
    <row r="3" spans="1:7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308"/>
    </row>
    <row r="4" spans="1:7" x14ac:dyDescent="0.25">
      <c r="A4" s="271" t="s">
        <v>305</v>
      </c>
      <c r="B4" s="272"/>
      <c r="C4" s="272"/>
      <c r="D4" s="272"/>
      <c r="E4" s="272"/>
      <c r="F4" s="272"/>
      <c r="G4" s="307"/>
    </row>
    <row r="5" spans="1:7" x14ac:dyDescent="0.25">
      <c r="A5" s="271" t="s">
        <v>433</v>
      </c>
      <c r="B5" s="272"/>
      <c r="C5" s="272"/>
      <c r="D5" s="272"/>
      <c r="E5" s="272"/>
      <c r="F5" s="272"/>
      <c r="G5" s="307"/>
    </row>
    <row r="6" spans="1:7" x14ac:dyDescent="0.25">
      <c r="A6" s="271" t="str">
        <f>+'FORMATO 2'!A6:I6</f>
        <v>Del 01 de enero al 30 de junio de 2024</v>
      </c>
      <c r="B6" s="272"/>
      <c r="C6" s="272"/>
      <c r="D6" s="272"/>
      <c r="E6" s="272"/>
      <c r="F6" s="272"/>
      <c r="G6" s="307"/>
    </row>
    <row r="7" spans="1:7" ht="15.75" thickBot="1" x14ac:dyDescent="0.3">
      <c r="A7" s="274" t="s">
        <v>2</v>
      </c>
      <c r="B7" s="275"/>
      <c r="C7" s="275"/>
      <c r="D7" s="275"/>
      <c r="E7" s="275"/>
      <c r="F7" s="275"/>
      <c r="G7" s="306"/>
    </row>
    <row r="8" spans="1:7" ht="15.75" thickBot="1" x14ac:dyDescent="0.3">
      <c r="A8" s="266" t="s">
        <v>3</v>
      </c>
      <c r="B8" s="329" t="s">
        <v>307</v>
      </c>
      <c r="C8" s="330"/>
      <c r="D8" s="330"/>
      <c r="E8" s="330"/>
      <c r="F8" s="331"/>
      <c r="G8" s="264" t="s">
        <v>308</v>
      </c>
    </row>
    <row r="9" spans="1:7" ht="17.25" thickBot="1" x14ac:dyDescent="0.3">
      <c r="A9" s="267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65"/>
    </row>
    <row r="10" spans="1:7" ht="16.5" x14ac:dyDescent="0.25">
      <c r="A10" s="125" t="s">
        <v>435</v>
      </c>
      <c r="B10" s="109">
        <f>B11+B12+B13+B16+B17+B20</f>
        <v>6961569</v>
      </c>
      <c r="C10" s="109">
        <f>C11+C12+C13+C16+C17+C20</f>
        <v>0</v>
      </c>
      <c r="D10" s="109">
        <f>D11+D12+D13+D16+D17+D20</f>
        <v>6961569</v>
      </c>
      <c r="E10" s="109">
        <f>E11+E12+E13+E16+E17+E20</f>
        <v>2963011.72</v>
      </c>
      <c r="F10" s="109">
        <f>F11+F12+F13+F16+F17+F20</f>
        <v>2963011.72</v>
      </c>
      <c r="G10" s="72">
        <f>D10-E10</f>
        <v>3998557.28</v>
      </c>
    </row>
    <row r="11" spans="1:7" x14ac:dyDescent="0.25">
      <c r="A11" s="35" t="s">
        <v>436</v>
      </c>
      <c r="B11" s="110">
        <v>6961569</v>
      </c>
      <c r="C11" s="110">
        <v>0</v>
      </c>
      <c r="D11" s="110">
        <v>6961569</v>
      </c>
      <c r="E11" s="110">
        <v>2963011.72</v>
      </c>
      <c r="F11" s="110">
        <v>2963011.72</v>
      </c>
      <c r="G11" s="110">
        <f t="shared" ref="G11:G20" si="0">D11-E11</f>
        <v>3998557.28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6961569</v>
      </c>
      <c r="C34" s="109">
        <f>C10+C22</f>
        <v>0</v>
      </c>
      <c r="D34" s="109">
        <f>D10+D22</f>
        <v>6961569</v>
      </c>
      <c r="E34" s="109">
        <f>E10+E22</f>
        <v>2963011.72</v>
      </c>
      <c r="F34" s="109">
        <f>F10+F22</f>
        <v>2963011.72</v>
      </c>
      <c r="G34" s="72">
        <f>D34-E34</f>
        <v>3998557.28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4819882229</v>
      </c>
      <c r="C39" s="47">
        <f t="shared" si="3"/>
        <v>45456522</v>
      </c>
      <c r="D39" s="47">
        <f t="shared" si="3"/>
        <v>4865338751</v>
      </c>
      <c r="E39" s="47">
        <f t="shared" si="3"/>
        <v>3383296062.2800002</v>
      </c>
      <c r="F39" s="47">
        <f t="shared" si="3"/>
        <v>3381048465.2800002</v>
      </c>
      <c r="G39" s="47">
        <f t="shared" si="3"/>
        <v>1482042688.72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256" t="str">
        <f>'FORMATO 1'!A89</f>
        <v>LIC. ARTURO FLORES LÓPEZ</v>
      </c>
      <c r="B50" s="256"/>
      <c r="C50" s="256"/>
      <c r="D50" s="256" t="str">
        <f>'FORMATO 1'!E89</f>
        <v>C.P. GIOVANNA DY AGUILAR MEZA</v>
      </c>
      <c r="E50" s="256"/>
      <c r="F50" s="256"/>
      <c r="G50" s="256"/>
    </row>
    <row r="51" spans="1:7" ht="28.5" customHeight="1" x14ac:dyDescent="0.25">
      <c r="A51" s="238" t="str">
        <f>'FORMATO 1'!A90</f>
        <v>JEFE DE DEPARTAMENTO DE ASUNTOS JURÍDICOS EN FUNCIONES DE SECRETARIO TÉCNICO</v>
      </c>
      <c r="B51" s="238"/>
      <c r="C51" s="238"/>
      <c r="D51" s="238" t="str">
        <f>'FORMATO 1'!E90</f>
        <v>JEFA DEL DEPARTAMENTO DE ADMINISTRACIÓN Y FINANZAS</v>
      </c>
      <c r="E51" s="238"/>
      <c r="F51" s="238"/>
      <c r="G51" s="238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13">
    <mergeCell ref="D50:G50"/>
    <mergeCell ref="D51:G51"/>
    <mergeCell ref="A51:C51"/>
    <mergeCell ref="A50:C50"/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 O</cp:lastModifiedBy>
  <cp:revision/>
  <cp:lastPrinted>2024-07-11T15:55:08Z</cp:lastPrinted>
  <dcterms:created xsi:type="dcterms:W3CDTF">2016-11-11T22:08:30Z</dcterms:created>
  <dcterms:modified xsi:type="dcterms:W3CDTF">2024-07-23T19:30:54Z</dcterms:modified>
</cp:coreProperties>
</file>