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2-24\CORACYT\"/>
    </mc:Choice>
  </mc:AlternateContent>
  <xr:revisionPtr revIDLastSave="0" documentId="13_ncr:1_{19E3476B-D8E8-4C5C-8235-1F0C619F8594}" xr6:coauthVersionLast="40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6" l="1"/>
  <c r="H48" i="6"/>
  <c r="C9" i="6"/>
  <c r="E48" i="6" l="1"/>
  <c r="E56" i="6"/>
  <c r="H56" i="6" s="1"/>
  <c r="E14" i="6"/>
  <c r="E12" i="6"/>
  <c r="H12" i="6" s="1"/>
  <c r="E53" i="6"/>
  <c r="H53" i="6" s="1"/>
  <c r="E38" i="6"/>
  <c r="H38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H25" i="6"/>
  <c r="H20" i="6"/>
  <c r="E26" i="6"/>
  <c r="H26" i="6" s="1"/>
  <c r="E25" i="6"/>
  <c r="E24" i="6"/>
  <c r="H24" i="6" s="1"/>
  <c r="E23" i="6"/>
  <c r="H23" i="6" s="1"/>
  <c r="E22" i="6"/>
  <c r="H22" i="6" s="1"/>
  <c r="E21" i="6"/>
  <c r="H21" i="6" s="1"/>
  <c r="E20" i="6"/>
  <c r="E19" i="6"/>
  <c r="H19" i="6" s="1"/>
  <c r="E18" i="6"/>
  <c r="H18" i="6" s="1"/>
  <c r="H16" i="6"/>
  <c r="H15" i="6"/>
  <c r="H13" i="6"/>
  <c r="H14" i="6"/>
  <c r="E13" i="6"/>
  <c r="H10" i="6"/>
  <c r="E11" i="6"/>
  <c r="H11" i="6" s="1"/>
  <c r="B8" i="1"/>
  <c r="G19" i="2" l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H45" i="8" l="1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D23" i="9"/>
  <c r="C23" i="9"/>
  <c r="B23" i="9"/>
  <c r="G15" i="9"/>
  <c r="F15" i="9"/>
  <c r="E15" i="9"/>
  <c r="D15" i="9"/>
  <c r="C15" i="9"/>
  <c r="B15" i="9"/>
  <c r="G11" i="9"/>
  <c r="F11" i="9"/>
  <c r="F8" i="9" s="1"/>
  <c r="F31" i="9" s="1"/>
  <c r="E11" i="9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F43" i="5" s="1"/>
  <c r="E18" i="5"/>
  <c r="E43" i="5" s="1"/>
  <c r="D18" i="5"/>
  <c r="C20" i="9" l="1"/>
  <c r="C31" i="9" s="1"/>
  <c r="D20" i="9"/>
  <c r="E8" i="9"/>
  <c r="E20" i="9"/>
  <c r="B20" i="9"/>
  <c r="B31" i="9" s="1"/>
  <c r="E85" i="6"/>
  <c r="C85" i="6"/>
  <c r="E68" i="5"/>
  <c r="E73" i="5" s="1"/>
  <c r="D85" i="6"/>
  <c r="F68" i="5"/>
  <c r="F73" i="5" s="1"/>
  <c r="F85" i="6"/>
  <c r="G85" i="6"/>
  <c r="I68" i="5"/>
  <c r="I73" i="5" s="1"/>
  <c r="G20" i="9"/>
  <c r="C30" i="7"/>
  <c r="G73" i="5"/>
  <c r="E30" i="7"/>
  <c r="G8" i="9"/>
  <c r="D43" i="5"/>
  <c r="D73" i="5" s="1"/>
  <c r="H73" i="5"/>
  <c r="B30" i="7"/>
  <c r="F30" i="7"/>
  <c r="D8" i="9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D31" i="9" l="1"/>
  <c r="E31" i="9"/>
  <c r="G31" i="9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<sst xmlns="http://schemas.openxmlformats.org/spreadsheetml/2006/main" count="680" uniqueCount="453">
  <si>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</si>
  <si>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</si>
  <si>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</si>
  <si>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</si>
  <si>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</si>
  <si>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</si>
  <si>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</si>
  <si>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</si>
  <si>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</si>
  <si>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</si>
  <si>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</si>
  <si>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</si>
  <si>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</si>
  <si>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</si>
  <si>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</si>
  <si>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</si>
  <si>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</si>
  <si>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</si>
  <si>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</si>
  <si>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</si>
  <si>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</si>
  <si>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</si>
  <si>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</si>
  <si>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</si>
  <si>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</si>
  <si>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</si>
  <si>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</si>
  <si>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</si>
  <si>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</si>
  <si>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</si>
  <si>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</si>
  <si>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</si>
  <si>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</si>
  <si>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</si>
  <si>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</si>
  <si>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</si>
  <si>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</si>
  <si>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</si>
  <si>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</si>
  <si>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</si>
  <si>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</si>
  <si>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</si>
  <si>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</si>
  <si>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</si>
  <si>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</si>
  <si>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</si>
  <si>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</si>
  <si>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</si>
  <si>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</si>
  <si>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</si>
  <si>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</si>
  <si>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</si>
  <si>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</si>
  <si>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</si>
  <si>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</si>
  <si>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</si>
  <si>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</si>
  <si>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</si>
  <si>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</si>
  <si>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</si>
  <si>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</si>
  <si>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</si>
  <si>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</si>
  <si>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</si>
  <si>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</si>
  <si>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</si>
  <si>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</si>
  <si>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</si>
  <si>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</si>
  <si>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</si>
  <si>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</si>
  <si>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</si>
  <si>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</si>
  <si>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</si>
  <si>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</si>
  <si>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</si>
  <si>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</si>
  <si>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</si>
  <si>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</si>
  <si>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</si>
  <si>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</si>
  <si>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</si>
  <si>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</si>
  <si>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</si>
  <si>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</si>
  <si>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</si>
  <si>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</si>
  <si>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</si>
  <si>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</si>
  <si>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</si>
  <si>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</si>
  <si>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</si>
  <si>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</si>
  <si>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</si>
  <si>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</si>
  <si>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</si>
  <si>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</si>
  <si>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</si>
  <si>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</si>
  <si>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</si>
  <si>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</si>
  <si>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</si>
  <si>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</si>
  <si>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</si>
  <si>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</si>
  <si>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</si>
  <si>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</si>
  <si>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</si>
  <si>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</si>
  <si>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</si>
  <si>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</si>
  <si>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</si>
  <si>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</si>
  <si>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</si>
  <si>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</si>
  <si>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</si>
  <si>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</si>
  <si>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</si>
  <si>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</si>
  <si>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</si>
  <si>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</si>
  <si>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</si>
  <si>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</si>
  <si>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</si>
  <si>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</si>
  <si>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</si>
  <si>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</si>
  <si>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</si>
  <si>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</si>
  <si>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</si>
  <si>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</si>
  <si>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</si>
  <si>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</si>
  <si>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</si>
  <si>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</si>
  <si>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</si>
  <si>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</si>
  <si>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</si>
  <si>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</si>
  <si>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</si>
  <si>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</si>
  <si>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</si>
  <si>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</si>
  <si>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</si>
  <si>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</si>
  <si>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</si>
  <si>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</si>
  <si>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</si>
  <si>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</si>
  <si>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</si>
  <si>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</si>
  <si>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</si>
  <si>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</si>
  <si>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</si>
  <si>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</si>
  <si>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</si>
  <si>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</si>
  <si>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</si>
  <si>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</si>
  <si>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</si>
  <si>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</si>
  <si>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</si>
  <si>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</si>
  <si>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</si>
  <si>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</si>
  <si>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</si>
  <si>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</si>
  <si>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</si>
  <si>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</si>
  <si>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</si>
  <si>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</si>
  <si>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</si>
  <si>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</si>
  <si>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</si>
  <si>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</si>
  <si>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</si>
  <si>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</si>
  <si>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</si>
  <si>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</si>
  <si>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</si>
  <si>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</si>
  <si>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</si>
  <si>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</si>
  <si>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</si>
  <si>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</si>
  <si>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</si>
  <si>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</si>
  <si>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</si>
  <si>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</si>
  <si>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</si>
  <si>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</si>
  <si>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</si>
  <si>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</si>
  <si>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</si>
  <si>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</si>
  <si>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</si>
  <si>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</si>
  <si>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</si>
  <si>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</si>
  <si>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</si>
  <si>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</si>
  <si>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</si>
  <si>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</si>
  <si>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</si>
  <si>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</si>
  <si>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</si>
  <si>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</si>
  <si>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</si>
  <si>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</si>
  <si>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</si>
  <si>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</si>
  <si>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</si>
  <si>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</si>
  <si>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</si>
  <si>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</si>
  <si>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</si>
  <si>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</si>
  <si>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</si>
  <si>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</si>
  <si>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</si>
  <si>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</si>
  <si>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</si>
  <si>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</si>
  <si>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</si>
  <si>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</si>
  <si>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</si>
  <si>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</si>
  <si>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</si>
  <si>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</si>
  <si>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</si>
  <si>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</si>
  <si>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</si>
  <si>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</si>
  <si>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</si>
  <si>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</si>
  <si>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</si>
  <si>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</si>
  <si>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</si>
  <si>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</si>
  <si>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</si>
  <si>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</si>
  <si>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</si>
  <si>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</si>
  <si>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</si>
  <si>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</si>
  <si>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</si>
  <si>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</si>
  <si>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</si>
  <si>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</si>
  <si>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</si>
  <si>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</si>
  <si>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</si>
  <si>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</si>
  <si>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</si>
  <si>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</si>
  <si>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</si>
  <si>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</si>
  <si>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</si>
  <si>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</si>
  <si>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</si>
  <si>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</si>
  <si>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</si>
  <si>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</si>
  <si>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</si>
  <si>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</si>
  <si>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</si>
  <si>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</si>
  <si>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</si>
  <si>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</si>
  <si>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</si>
  <si>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</si>
  <si>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</si>
  <si>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</si>
  <si>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</si>
  <si>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</si>
  <si>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</si>
  <si>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</si>
  <si>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</si>
  <si>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</si>
  <si>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</si>
  <si>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</si>
  <si>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</si>
  <si>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</si>
  <si>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</si>
  <si>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</si>
  <si>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</si>
  <si>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</si>
  <si>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</si>
  <si>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</si>
  <si>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</si>
  <si>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</si>
  <si>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</si>
  <si>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</si>
  <si>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</si>
  <si>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</si>
  <si>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</si>
  <si>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</si>
  <si>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</si>
  <si>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</si>
  <si>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</si>
  <si>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</si>
  <si>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</si>
  <si>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</si>
  <si>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</si>
  <si>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</si>
  <si>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</si>
  <si>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</si>
  <si>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</si>
  <si>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</si>
  <si>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</si>
  <si>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</si>
  <si>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</si>
  <si>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</si>
  <si>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</si>
  <si>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</si>
  <si>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</si>
  <si>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</si>
  <si>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</si>
  <si>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</si>
  <si>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</si>
  <si>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</si>
  <si>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</si>
  <si>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</si>
  <si>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</si>
  <si>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</si>
  <si>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</si>
  <si>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</si>
  <si>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</si>
  <si>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</si>
  <si>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</si>
  <si>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</si>
  <si>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</si>
  <si>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</si>
  <si>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</si>
  <si>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</si>
  <si>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</si>
  <si>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</si>
  <si>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</si>
  <si>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</si>
  <si>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</si>
  <si>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</si>
  <si>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</si>
  <si>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</si>
  <si>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</si>
  <si>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</si>
  <si>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</si>
  <si>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</si>
  <si>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</si>
  <si>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</si>
  <si>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</si>
  <si>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</si>
  <si>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</si>
  <si>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</si>
  <si>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</si>
  <si>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</si>
  <si>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</si>
  <si>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</si>
  <si>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</si>
  <si>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</si>
  <si>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</si>
  <si>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</si>
  <si>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</si>
  <si>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</si>
  <si>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</si>
  <si>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</si>
  <si>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</si>
  <si>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</si>
  <si>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</si>
  <si>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</si>
  <si>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</si>
  <si>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</si>
  <si>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</si>
  <si>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</si>
  <si>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</si>
  <si>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</si>
  <si>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</si>
  <si>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</si>
  <si>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</si>
  <si>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</si>
  <si>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</si>
  <si>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</si>
  <si>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</si>
  <si>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</si>
  <si>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</si>
  <si>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</si>
  <si>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</si>
  <si>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</si>
  <si>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</si>
  <si>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</si>
  <si>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</si>
  <si>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</si>
  <si>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</si>
  <si>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</si>
  <si>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</si>
  <si>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</si>
  <si>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</si>
  <si>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</si>
  <si>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</si>
  <si>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</si>
  <si>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</si>
  <si>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</si>
  <si>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</si>
  <si>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</si>
  <si>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</si>
  <si>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</si>
  <si>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</si>
  <si>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</si>
  <si>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</si>
  <si>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</si>
  <si>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</si>
  <si>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</si>
  <si>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</si>
  <si>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</si>
  <si>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</si>
  <si>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</si>
  <si>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</si>
  <si>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</si>
  <si>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</si>
  <si>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</si>
  <si>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</si>
  <si>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</si>
  <si>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</si>
  <si>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</si>
  <si>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</si>
  <si>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</si>
  <si>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</si>
  <si>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</si>
  <si>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</si>
  <si>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</si>
  <si>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</si>
  <si>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</si>
  <si>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</si>
  <si>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</si>
  <si>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</si>
  <si>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</si>
  <si>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</si>
  <si>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</si>
  <si>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</si>
  <si>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</si>
  <si>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</si>
  <si>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</si>
  <si>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TITULAR DE LA COORDINACIÓN DE RADIO, CINE Y TELEVISIÓN</t>
  </si>
  <si>
    <t>C.P. MARÍA MARGARITA HERNÁNDEZ TAMAYO</t>
  </si>
  <si>
    <t>JEFA ADMINISTRATIVA DE CORACYT</t>
  </si>
  <si>
    <t>JEFA  ADMINISTRATIVA DE CORACYT</t>
  </si>
  <si>
    <t>LIC. ANGÉLICA DOMÍNGUEZ HERNÁNDEZ</t>
  </si>
  <si>
    <t>LIC ANGÉLICA DOMÍNGUEZ HERNÁNDEZ</t>
  </si>
  <si>
    <t>31 de diciembre de 2023</t>
  </si>
  <si>
    <t>al 31 de Diciembre de 2023 (d)</t>
  </si>
  <si>
    <t xml:space="preserve">     B. Dirección Administrativa</t>
  </si>
  <si>
    <t>Del 30 de Junio de 2024 Al 31 de Diciembre de 2023</t>
  </si>
  <si>
    <t>Del 1 de Enero al 30 de Junio de 2024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</si>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</sst>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4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90" zoomScaleNormal="190" workbookViewId="0">
      <selection activeCell="F72" sqref="F72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429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450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2024</v>
      </c>
      <c r="C5" s="155" t="s">
        <v>447</v>
      </c>
      <c r="D5" s="115" t="s">
        <v>2</v>
      </c>
      <c r="E5" s="114">
        <v>2024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314985.75</v>
      </c>
      <c r="C8" s="119">
        <f>SUM(C9:C15)</f>
        <v>292434</v>
      </c>
      <c r="D8" s="118" t="s">
        <v>8</v>
      </c>
      <c r="E8" s="119">
        <f>SUM(E9:E17)</f>
        <v>63170.38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20455.75</v>
      </c>
      <c r="C9" s="121">
        <v>3770</v>
      </c>
      <c r="D9" s="123" t="s">
        <v>400</v>
      </c>
      <c r="E9" s="121">
        <v>0</v>
      </c>
      <c r="F9" s="121">
        <v>0</v>
      </c>
    </row>
    <row r="10" spans="1:6" ht="14.25" customHeight="1" x14ac:dyDescent="0.25">
      <c r="A10" s="122">
        <v>3</v>
      </c>
      <c r="B10" s="121">
        <v>294530</v>
      </c>
      <c r="C10" s="121">
        <v>288664</v>
      </c>
      <c r="D10" s="123" t="s">
        <v>401</v>
      </c>
      <c r="E10" s="121">
        <v>62394.38</v>
      </c>
      <c r="F10" s="121">
        <v>21285</v>
      </c>
    </row>
    <row r="11" spans="1:6" ht="11.25" customHeight="1" x14ac:dyDescent="0.25">
      <c r="A11" s="122" t="s">
        <v>372</v>
      </c>
      <c r="B11" s="121">
        <v>0</v>
      </c>
      <c r="C11" s="121">
        <v>0</v>
      </c>
      <c r="D11" s="123" t="s">
        <v>402</v>
      </c>
      <c r="E11" s="121">
        <v>0</v>
      </c>
      <c r="F11" s="121">
        <v>0</v>
      </c>
    </row>
    <row r="12" spans="1:6" ht="13.5" customHeight="1" x14ac:dyDescent="0.25">
      <c r="A12" s="122" t="s">
        <v>373</v>
      </c>
      <c r="B12" s="121">
        <v>0</v>
      </c>
      <c r="C12" s="121">
        <v>0</v>
      </c>
      <c r="D12" s="123" t="s">
        <v>403</v>
      </c>
      <c r="E12" s="121">
        <v>0</v>
      </c>
      <c r="F12" s="121">
        <v>0</v>
      </c>
    </row>
    <row r="13" spans="1:6" ht="10.5" customHeight="1" x14ac:dyDescent="0.25">
      <c r="A13" s="122" t="s">
        <v>374</v>
      </c>
      <c r="B13" s="121">
        <v>0</v>
      </c>
      <c r="C13" s="121">
        <v>0</v>
      </c>
      <c r="D13" s="123" t="s">
        <v>404</v>
      </c>
      <c r="E13" s="121">
        <v>0</v>
      </c>
      <c r="F13" s="121">
        <v>0</v>
      </c>
    </row>
    <row r="14" spans="1:6" ht="12" customHeight="1" x14ac:dyDescent="0.25">
      <c r="A14" s="122" t="s">
        <v>375</v>
      </c>
      <c r="B14" s="121">
        <v>0</v>
      </c>
      <c r="C14" s="121">
        <v>0</v>
      </c>
      <c r="D14" s="123" t="s">
        <v>405</v>
      </c>
      <c r="E14" s="121">
        <v>0</v>
      </c>
      <c r="F14" s="121">
        <v>0</v>
      </c>
    </row>
    <row r="15" spans="1:6" ht="12" customHeight="1" x14ac:dyDescent="0.25">
      <c r="A15" s="122" t="s">
        <v>376</v>
      </c>
      <c r="B15" s="121">
        <v>0</v>
      </c>
      <c r="C15" s="121">
        <v>0</v>
      </c>
      <c r="D15" s="123" t="s">
        <v>406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140136.78</v>
      </c>
      <c r="C16" s="119">
        <f>SUM(C17:C23)</f>
        <v>0</v>
      </c>
      <c r="D16" s="123" t="s">
        <v>407</v>
      </c>
      <c r="E16" s="121">
        <v>0</v>
      </c>
      <c r="F16" s="121">
        <v>0</v>
      </c>
    </row>
    <row r="17" spans="1:6" ht="12" customHeight="1" x14ac:dyDescent="0.25">
      <c r="A17" s="122" t="s">
        <v>377</v>
      </c>
      <c r="B17" s="121">
        <v>0</v>
      </c>
      <c r="C17" s="121">
        <v>0</v>
      </c>
      <c r="D17" s="123" t="s">
        <v>408</v>
      </c>
      <c r="E17" s="121">
        <v>0</v>
      </c>
      <c r="F17" s="121">
        <v>0</v>
      </c>
    </row>
    <row r="18" spans="1:6" ht="14.25" customHeight="1" x14ac:dyDescent="0.25">
      <c r="A18" s="122" t="s">
        <v>378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379</v>
      </c>
      <c r="B19" s="121">
        <v>140136.78</v>
      </c>
      <c r="C19" s="121">
        <v>0</v>
      </c>
      <c r="D19" s="123" t="s">
        <v>409</v>
      </c>
      <c r="E19" s="121">
        <v>0</v>
      </c>
      <c r="F19" s="121">
        <v>0</v>
      </c>
    </row>
    <row r="20" spans="1:6" ht="12.75" customHeight="1" x14ac:dyDescent="0.25">
      <c r="A20" s="122" t="s">
        <v>380</v>
      </c>
      <c r="B20" s="121">
        <v>0</v>
      </c>
      <c r="C20" s="121">
        <v>0</v>
      </c>
      <c r="D20" s="123" t="s">
        <v>410</v>
      </c>
      <c r="E20" s="121">
        <v>0</v>
      </c>
      <c r="F20" s="121">
        <v>0</v>
      </c>
    </row>
    <row r="21" spans="1:6" ht="9.75" customHeight="1" x14ac:dyDescent="0.25">
      <c r="A21" s="122" t="s">
        <v>381</v>
      </c>
      <c r="B21" s="121">
        <v>0</v>
      </c>
      <c r="C21" s="121">
        <v>0</v>
      </c>
      <c r="D21" s="123" t="s">
        <v>411</v>
      </c>
      <c r="E21" s="121">
        <v>0</v>
      </c>
      <c r="F21" s="121">
        <v>0</v>
      </c>
    </row>
    <row r="22" spans="1:6" ht="11.25" customHeight="1" x14ac:dyDescent="0.25">
      <c r="A22" s="122" t="s">
        <v>382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383</v>
      </c>
      <c r="B23" s="121">
        <v>0</v>
      </c>
      <c r="C23" s="121">
        <v>0</v>
      </c>
      <c r="D23" s="123" t="s">
        <v>412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413</v>
      </c>
      <c r="E24" s="121">
        <v>0</v>
      </c>
      <c r="F24" s="121">
        <v>0</v>
      </c>
    </row>
    <row r="25" spans="1:6" ht="12.75" customHeight="1" x14ac:dyDescent="0.25">
      <c r="A25" s="122" t="s">
        <v>384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385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386</v>
      </c>
      <c r="B27" s="121">
        <v>0</v>
      </c>
      <c r="C27" s="121">
        <v>0</v>
      </c>
      <c r="D27" s="123" t="s">
        <v>414</v>
      </c>
      <c r="E27" s="121">
        <v>0</v>
      </c>
      <c r="F27" s="121">
        <v>0</v>
      </c>
    </row>
    <row r="28" spans="1:6" ht="12" customHeight="1" x14ac:dyDescent="0.25">
      <c r="A28" s="122" t="s">
        <v>387</v>
      </c>
      <c r="B28" s="121">
        <v>0</v>
      </c>
      <c r="C28" s="121">
        <v>0</v>
      </c>
      <c r="D28" s="123" t="s">
        <v>415</v>
      </c>
      <c r="E28" s="121">
        <v>0</v>
      </c>
      <c r="F28" s="121">
        <v>0</v>
      </c>
    </row>
    <row r="29" spans="1:6" ht="14.25" customHeight="1" x14ac:dyDescent="0.25">
      <c r="A29" s="122" t="s">
        <v>388</v>
      </c>
      <c r="B29" s="121">
        <v>0</v>
      </c>
      <c r="C29" s="121">
        <v>0</v>
      </c>
      <c r="D29" s="123" t="s">
        <v>416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389</v>
      </c>
      <c r="B31" s="121">
        <v>0</v>
      </c>
      <c r="C31" s="121">
        <v>0</v>
      </c>
      <c r="D31" s="123" t="s">
        <v>417</v>
      </c>
      <c r="E31" s="121">
        <v>0</v>
      </c>
      <c r="F31" s="121">
        <v>0</v>
      </c>
    </row>
    <row r="32" spans="1:6" ht="12.75" customHeight="1" x14ac:dyDescent="0.25">
      <c r="A32" s="122" t="s">
        <v>390</v>
      </c>
      <c r="B32" s="121">
        <v>0</v>
      </c>
      <c r="C32" s="121">
        <v>0</v>
      </c>
      <c r="D32" s="123" t="s">
        <v>418</v>
      </c>
      <c r="E32" s="121">
        <v>0</v>
      </c>
      <c r="F32" s="121">
        <v>0</v>
      </c>
    </row>
    <row r="33" spans="1:6" ht="12" customHeight="1" x14ac:dyDescent="0.25">
      <c r="A33" s="122" t="s">
        <v>391</v>
      </c>
      <c r="B33" s="121">
        <v>0</v>
      </c>
      <c r="C33" s="121">
        <v>0</v>
      </c>
      <c r="D33" s="123" t="s">
        <v>419</v>
      </c>
      <c r="E33" s="121">
        <v>0</v>
      </c>
      <c r="F33" s="121">
        <v>0</v>
      </c>
    </row>
    <row r="34" spans="1:6" ht="12" customHeight="1" x14ac:dyDescent="0.25">
      <c r="A34" s="122" t="s">
        <v>392</v>
      </c>
      <c r="B34" s="121">
        <v>0</v>
      </c>
      <c r="C34" s="121">
        <v>0</v>
      </c>
      <c r="D34" s="123" t="s">
        <v>420</v>
      </c>
      <c r="E34" s="121">
        <v>0</v>
      </c>
      <c r="F34" s="121">
        <v>0</v>
      </c>
    </row>
    <row r="35" spans="1:6" ht="11.25" customHeight="1" x14ac:dyDescent="0.25">
      <c r="A35" s="122" t="s">
        <v>393</v>
      </c>
      <c r="B35" s="121">
        <v>0</v>
      </c>
      <c r="C35" s="121">
        <v>0</v>
      </c>
      <c r="D35" s="123" t="s">
        <v>421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422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394</v>
      </c>
      <c r="B38" s="121">
        <v>0</v>
      </c>
      <c r="C38" s="121">
        <v>0</v>
      </c>
      <c r="D38" s="123" t="s">
        <v>423</v>
      </c>
      <c r="E38" s="121">
        <v>0</v>
      </c>
      <c r="F38" s="121">
        <v>0</v>
      </c>
    </row>
    <row r="39" spans="1:6" ht="13.5" customHeight="1" x14ac:dyDescent="0.25">
      <c r="A39" s="122" t="s">
        <v>395</v>
      </c>
      <c r="B39" s="121">
        <v>0</v>
      </c>
      <c r="C39" s="121">
        <v>0</v>
      </c>
      <c r="D39" s="123" t="s">
        <v>424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425</v>
      </c>
      <c r="E40" s="121">
        <v>0</v>
      </c>
      <c r="F40" s="121">
        <v>0</v>
      </c>
    </row>
    <row r="41" spans="1:6" ht="11.25" customHeight="1" x14ac:dyDescent="0.25">
      <c r="A41" s="122" t="s">
        <v>396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397</v>
      </c>
      <c r="B42" s="121">
        <v>0</v>
      </c>
      <c r="C42" s="121">
        <v>0</v>
      </c>
      <c r="D42" s="123" t="s">
        <v>426</v>
      </c>
      <c r="E42" s="121">
        <v>0</v>
      </c>
      <c r="F42" s="121">
        <v>0</v>
      </c>
    </row>
    <row r="43" spans="1:6" ht="12" customHeight="1" x14ac:dyDescent="0.25">
      <c r="A43" s="122" t="s">
        <v>398</v>
      </c>
      <c r="B43" s="121">
        <v>0</v>
      </c>
      <c r="C43" s="121">
        <v>0</v>
      </c>
      <c r="D43" s="123" t="s">
        <v>427</v>
      </c>
      <c r="E43" s="121">
        <v>0</v>
      </c>
      <c r="F43" s="121">
        <v>0</v>
      </c>
    </row>
    <row r="44" spans="1:6" ht="12.75" customHeight="1" x14ac:dyDescent="0.25">
      <c r="A44" s="122" t="s">
        <v>399</v>
      </c>
      <c r="B44" s="121">
        <v>0</v>
      </c>
      <c r="C44" s="121">
        <v>0</v>
      </c>
      <c r="D44" s="123" t="s">
        <v>428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455122.53</v>
      </c>
      <c r="C46" s="56">
        <f>C40+C37+C36+C30+C24+C16+C8</f>
        <v>292434</v>
      </c>
      <c r="D46" s="118" t="s">
        <v>23</v>
      </c>
      <c r="E46" s="56">
        <f>E41+E37+E30+E26+E25+E22+E18+E8</f>
        <v>63170.38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55985573.32</v>
      </c>
      <c r="C54" s="121">
        <v>55985573.32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97798</v>
      </c>
      <c r="C55" s="121">
        <v>97798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63170.38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37897672.32</v>
      </c>
      <c r="C61" s="56">
        <f>SUM(C51:C59)</f>
        <v>37897672.32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38352794.850000001</v>
      </c>
      <c r="C63" s="56">
        <f>C61+C46</f>
        <v>38190106.32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38289625.079999998</v>
      </c>
      <c r="F69" s="138">
        <f>SUM(F70:F74)</f>
        <v>38168044.880000003</v>
      </c>
    </row>
    <row r="70" spans="1:6" x14ac:dyDescent="0.25">
      <c r="A70" s="122"/>
      <c r="B70" s="121"/>
      <c r="C70" s="121"/>
      <c r="D70" s="123" t="s">
        <v>51</v>
      </c>
      <c r="E70" s="121">
        <v>208016.55</v>
      </c>
      <c r="F70" s="121">
        <v>557152</v>
      </c>
    </row>
    <row r="71" spans="1:6" x14ac:dyDescent="0.25">
      <c r="A71" s="122"/>
      <c r="B71" s="121"/>
      <c r="C71" s="121"/>
      <c r="D71" s="123" t="s">
        <v>52</v>
      </c>
      <c r="E71" s="121">
        <v>38081608.530000001</v>
      </c>
      <c r="F71" s="121">
        <v>37610892.880000003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6">
        <f>E76+E69+E64</f>
        <v>38289625.079999998</v>
      </c>
      <c r="F80" s="156">
        <f>F76+F69+F64</f>
        <v>38168044.880000003</v>
      </c>
    </row>
    <row r="81" spans="1:6" ht="12" customHeight="1" x14ac:dyDescent="0.25">
      <c r="A81" s="122"/>
      <c r="B81" s="121"/>
      <c r="C81" s="121"/>
      <c r="D81" s="123"/>
      <c r="E81" s="157"/>
      <c r="F81" s="157"/>
    </row>
    <row r="82" spans="1:6" x14ac:dyDescent="0.25">
      <c r="A82" s="122"/>
      <c r="B82" s="121"/>
      <c r="C82" s="121"/>
      <c r="D82" s="118" t="s">
        <v>60</v>
      </c>
      <c r="E82" s="56">
        <f>E80+E60</f>
        <v>38352795.460000001</v>
      </c>
      <c r="F82" s="56">
        <f>F80+F60</f>
        <v>38190105.880000003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445</v>
      </c>
      <c r="B86" s="164"/>
      <c r="C86" s="141"/>
      <c r="D86" s="163" t="s">
        <v>442</v>
      </c>
      <c r="E86" s="164"/>
      <c r="F86" s="141"/>
    </row>
    <row r="87" spans="1:6" x14ac:dyDescent="0.25">
      <c r="A87" s="161" t="s">
        <v>441</v>
      </c>
      <c r="B87" s="162"/>
      <c r="C87" s="141"/>
      <c r="D87" s="161" t="s">
        <v>443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75" zoomScaleNormal="175" workbookViewId="0">
      <selection activeCell="G18" sqref="G1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75" t="s">
        <v>429</v>
      </c>
      <c r="B1" s="176"/>
      <c r="C1" s="176"/>
      <c r="D1" s="176"/>
      <c r="E1" s="176"/>
      <c r="F1" s="176"/>
      <c r="G1" s="176"/>
      <c r="H1" s="176"/>
      <c r="I1" s="177"/>
    </row>
    <row r="2" spans="1:9" ht="15.75" thickBot="1" x14ac:dyDescent="0.3">
      <c r="A2" s="178" t="s">
        <v>61</v>
      </c>
      <c r="B2" s="179"/>
      <c r="C2" s="179"/>
      <c r="D2" s="179"/>
      <c r="E2" s="179"/>
      <c r="F2" s="179"/>
      <c r="G2" s="179"/>
      <c r="H2" s="179"/>
      <c r="I2" s="180"/>
    </row>
    <row r="3" spans="1:9" ht="15.75" thickBot="1" x14ac:dyDescent="0.3">
      <c r="A3" s="178" t="s">
        <v>451</v>
      </c>
      <c r="B3" s="179"/>
      <c r="C3" s="179"/>
      <c r="D3" s="179"/>
      <c r="E3" s="179"/>
      <c r="F3" s="179"/>
      <c r="G3" s="179"/>
      <c r="H3" s="179"/>
      <c r="I3" s="180"/>
    </row>
    <row r="4" spans="1:9" ht="15.75" thickBot="1" x14ac:dyDescent="0.3">
      <c r="A4" s="178" t="s">
        <v>1</v>
      </c>
      <c r="B4" s="179"/>
      <c r="C4" s="179"/>
      <c r="D4" s="179"/>
      <c r="E4" s="179"/>
      <c r="F4" s="179"/>
      <c r="G4" s="179"/>
      <c r="H4" s="179"/>
      <c r="I4" s="180"/>
    </row>
    <row r="5" spans="1:9" ht="24" customHeight="1" x14ac:dyDescent="0.25">
      <c r="A5" s="181" t="s">
        <v>62</v>
      </c>
      <c r="B5" s="182"/>
      <c r="C5" s="4" t="s">
        <v>63</v>
      </c>
      <c r="D5" s="185" t="s">
        <v>64</v>
      </c>
      <c r="E5" s="185" t="s">
        <v>65</v>
      </c>
      <c r="F5" s="185" t="s">
        <v>66</v>
      </c>
      <c r="G5" s="4" t="s">
        <v>67</v>
      </c>
      <c r="H5" s="185" t="s">
        <v>69</v>
      </c>
      <c r="I5" s="185" t="s">
        <v>70</v>
      </c>
    </row>
    <row r="6" spans="1:9" ht="25.5" thickBot="1" x14ac:dyDescent="0.3">
      <c r="A6" s="183"/>
      <c r="B6" s="184"/>
      <c r="C6" s="5" t="s">
        <v>448</v>
      </c>
      <c r="D6" s="186"/>
      <c r="E6" s="186"/>
      <c r="F6" s="186"/>
      <c r="G6" s="5" t="s">
        <v>68</v>
      </c>
      <c r="H6" s="186"/>
      <c r="I6" s="186"/>
    </row>
    <row r="7" spans="1:9" ht="10.5" customHeight="1" x14ac:dyDescent="0.25">
      <c r="A7" s="189"/>
      <c r="B7" s="190"/>
      <c r="C7" s="56"/>
      <c r="D7" s="56"/>
      <c r="E7" s="56"/>
      <c r="F7" s="56"/>
      <c r="G7" s="56"/>
      <c r="H7" s="56"/>
      <c r="I7" s="56"/>
    </row>
    <row r="8" spans="1:9" x14ac:dyDescent="0.25">
      <c r="A8" s="191" t="s">
        <v>71</v>
      </c>
      <c r="B8" s="192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91" t="s">
        <v>72</v>
      </c>
      <c r="B9" s="192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91" t="s">
        <v>76</v>
      </c>
      <c r="B13" s="192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91" t="s">
        <v>80</v>
      </c>
      <c r="B17" s="192"/>
      <c r="C17" s="56">
        <v>22061</v>
      </c>
      <c r="D17" s="88">
        <v>0</v>
      </c>
      <c r="E17" s="88">
        <v>0</v>
      </c>
      <c r="F17" s="88">
        <v>0</v>
      </c>
      <c r="G17" s="158">
        <v>63170.38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91" t="s">
        <v>81</v>
      </c>
      <c r="B19" s="192"/>
      <c r="C19" s="56">
        <f>C8+C17</f>
        <v>22061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>G17</f>
        <v>63170.38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91"/>
      <c r="B20" s="192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91" t="s">
        <v>82</v>
      </c>
      <c r="B21" s="192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93" t="s">
        <v>83</v>
      </c>
      <c r="B22" s="194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93" t="s">
        <v>84</v>
      </c>
      <c r="B23" s="194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93" t="s">
        <v>85</v>
      </c>
      <c r="B24" s="194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7"/>
      <c r="B25" s="188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91" t="s">
        <v>86</v>
      </c>
      <c r="B26" s="192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93" t="s">
        <v>87</v>
      </c>
      <c r="B27" s="194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93" t="s">
        <v>88</v>
      </c>
      <c r="B28" s="194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93" t="s">
        <v>89</v>
      </c>
      <c r="B29" s="194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97"/>
      <c r="B30" s="198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200" t="s">
        <v>90</v>
      </c>
      <c r="B34" s="201"/>
      <c r="C34" s="8" t="s">
        <v>91</v>
      </c>
      <c r="D34" s="8" t="s">
        <v>93</v>
      </c>
      <c r="E34" s="8" t="s">
        <v>96</v>
      </c>
      <c r="F34" s="185" t="s">
        <v>98</v>
      </c>
      <c r="G34" s="8" t="s">
        <v>99</v>
      </c>
    </row>
    <row r="35" spans="1:9" x14ac:dyDescent="0.25">
      <c r="A35" s="202"/>
      <c r="B35" s="203"/>
      <c r="C35" s="4" t="s">
        <v>92</v>
      </c>
      <c r="D35" s="4" t="s">
        <v>94</v>
      </c>
      <c r="E35" s="4" t="s">
        <v>97</v>
      </c>
      <c r="F35" s="199"/>
      <c r="G35" s="4" t="s">
        <v>100</v>
      </c>
    </row>
    <row r="36" spans="1:9" ht="15.75" thickBot="1" x14ac:dyDescent="0.3">
      <c r="A36" s="202"/>
      <c r="B36" s="203"/>
      <c r="C36" s="9"/>
      <c r="D36" s="5" t="s">
        <v>95</v>
      </c>
      <c r="E36" s="9"/>
      <c r="F36" s="186"/>
      <c r="G36" s="9"/>
    </row>
    <row r="37" spans="1:9" x14ac:dyDescent="0.25">
      <c r="A37" s="204" t="s">
        <v>101</v>
      </c>
      <c r="B37" s="205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445</v>
      </c>
      <c r="B43" s="163"/>
      <c r="C43" s="163"/>
      <c r="D43" s="163"/>
      <c r="E43" s="110"/>
      <c r="F43" s="110"/>
      <c r="G43" s="163" t="s">
        <v>442</v>
      </c>
      <c r="H43" s="163"/>
      <c r="I43" s="163"/>
    </row>
    <row r="44" spans="1:9" ht="27" customHeight="1" x14ac:dyDescent="0.25">
      <c r="A44" s="195" t="s">
        <v>441</v>
      </c>
      <c r="B44" s="195"/>
      <c r="C44" s="195"/>
      <c r="D44" s="195"/>
      <c r="E44" s="110"/>
      <c r="F44" s="110"/>
      <c r="G44" s="196" t="s">
        <v>443</v>
      </c>
      <c r="H44" s="196"/>
      <c r="I44" s="196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60" zoomScaleNormal="160" workbookViewId="0">
      <selection activeCell="E8" sqref="E8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429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451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445</v>
      </c>
      <c r="B23" s="163"/>
      <c r="C23" s="163"/>
      <c r="D23" s="163"/>
      <c r="E23" s="110"/>
      <c r="F23" s="110"/>
      <c r="G23" s="110"/>
      <c r="H23" s="163" t="s">
        <v>442</v>
      </c>
      <c r="I23" s="163"/>
      <c r="J23" s="163"/>
      <c r="K23" s="163"/>
    </row>
    <row r="24" spans="1:11" x14ac:dyDescent="0.25">
      <c r="A24" s="161" t="s">
        <v>441</v>
      </c>
      <c r="B24" s="161"/>
      <c r="C24" s="161"/>
      <c r="D24" s="161"/>
      <c r="E24" s="110"/>
      <c r="F24" s="110"/>
      <c r="G24" s="110"/>
      <c r="H24" s="161" t="s">
        <v>443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75" zoomScaleNormal="175" workbookViewId="0">
      <selection activeCell="D56" sqref="D56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4" t="s">
        <v>429</v>
      </c>
      <c r="B1" s="225"/>
      <c r="C1" s="225"/>
      <c r="D1" s="225"/>
      <c r="E1" s="226"/>
    </row>
    <row r="2" spans="1:5" ht="10.5" customHeight="1" x14ac:dyDescent="0.25">
      <c r="A2" s="227" t="s">
        <v>128</v>
      </c>
      <c r="B2" s="228"/>
      <c r="C2" s="228"/>
      <c r="D2" s="228"/>
      <c r="E2" s="229"/>
    </row>
    <row r="3" spans="1:5" ht="11.25" customHeight="1" x14ac:dyDescent="0.25">
      <c r="A3" s="227" t="s">
        <v>451</v>
      </c>
      <c r="B3" s="228"/>
      <c r="C3" s="228"/>
      <c r="D3" s="228"/>
      <c r="E3" s="229"/>
    </row>
    <row r="4" spans="1:5" ht="9.75" customHeight="1" thickBot="1" x14ac:dyDescent="0.3">
      <c r="A4" s="230" t="s">
        <v>1</v>
      </c>
      <c r="B4" s="231"/>
      <c r="C4" s="231"/>
      <c r="D4" s="231"/>
      <c r="E4" s="232"/>
    </row>
    <row r="5" spans="1:5" ht="11.25" customHeight="1" x14ac:dyDescent="0.25">
      <c r="A5" s="220" t="s">
        <v>2</v>
      </c>
      <c r="B5" s="221"/>
      <c r="C5" s="20" t="s">
        <v>129</v>
      </c>
      <c r="D5" s="235" t="s">
        <v>131</v>
      </c>
      <c r="E5" s="20" t="s">
        <v>132</v>
      </c>
    </row>
    <row r="6" spans="1:5" ht="12" customHeight="1" thickBot="1" x14ac:dyDescent="0.3">
      <c r="A6" s="222"/>
      <c r="B6" s="223"/>
      <c r="C6" s="11" t="s">
        <v>130</v>
      </c>
      <c r="D6" s="236"/>
      <c r="E6" s="11" t="s">
        <v>133</v>
      </c>
    </row>
    <row r="7" spans="1:5" ht="17.25" customHeight="1" x14ac:dyDescent="0.25">
      <c r="A7" s="233" t="s">
        <v>134</v>
      </c>
      <c r="B7" s="234"/>
      <c r="C7" s="103">
        <f>SUM(C8:C10)</f>
        <v>54544554</v>
      </c>
      <c r="D7" s="103">
        <f t="shared" ref="D7:E7" si="0">SUM(D8:D10)</f>
        <v>15538651</v>
      </c>
      <c r="E7" s="103">
        <f t="shared" si="0"/>
        <v>15538651</v>
      </c>
    </row>
    <row r="8" spans="1:5" ht="12" customHeight="1" x14ac:dyDescent="0.25">
      <c r="A8" s="21"/>
      <c r="B8" s="23" t="s">
        <v>135</v>
      </c>
      <c r="C8" s="104">
        <v>54544554</v>
      </c>
      <c r="D8" s="104">
        <v>15538651</v>
      </c>
      <c r="E8" s="104">
        <v>15538651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16" t="s">
        <v>138</v>
      </c>
      <c r="B12" s="217"/>
      <c r="C12" s="99">
        <f>SUM(C13:C14)</f>
        <v>54544554</v>
      </c>
      <c r="D12" s="99">
        <f t="shared" ref="D12:E12" si="1">SUM(D13:D14)</f>
        <v>15330635</v>
      </c>
      <c r="E12" s="99">
        <f t="shared" si="1"/>
        <v>15330635</v>
      </c>
    </row>
    <row r="13" spans="1:5" ht="11.25" customHeight="1" x14ac:dyDescent="0.25">
      <c r="A13" s="21"/>
      <c r="B13" s="23" t="s">
        <v>139</v>
      </c>
      <c r="C13" s="98">
        <v>54544554</v>
      </c>
      <c r="D13" s="98">
        <v>15330635</v>
      </c>
      <c r="E13" s="98">
        <v>15330635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16" t="s">
        <v>141</v>
      </c>
      <c r="B16" s="217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16" t="s">
        <v>144</v>
      </c>
      <c r="B20" s="217"/>
      <c r="C20" s="103">
        <f>C7-C12+C16</f>
        <v>0</v>
      </c>
      <c r="D20" s="103">
        <f t="shared" ref="D20:E20" si="2">D7-D12+D16</f>
        <v>208016</v>
      </c>
      <c r="E20" s="103">
        <f t="shared" si="2"/>
        <v>208016</v>
      </c>
    </row>
    <row r="21" spans="1:5" ht="11.25" customHeight="1" x14ac:dyDescent="0.25">
      <c r="A21" s="216" t="s">
        <v>145</v>
      </c>
      <c r="B21" s="217"/>
      <c r="C21" s="103">
        <f>C20-C10</f>
        <v>0</v>
      </c>
      <c r="D21" s="103">
        <f t="shared" ref="D21:E21" si="3">D20-D10</f>
        <v>208016</v>
      </c>
      <c r="E21" s="103">
        <f t="shared" si="3"/>
        <v>208016</v>
      </c>
    </row>
    <row r="22" spans="1:5" x14ac:dyDescent="0.25">
      <c r="A22" s="216" t="s">
        <v>146</v>
      </c>
      <c r="B22" s="217"/>
      <c r="C22" s="103">
        <f>C21-C16</f>
        <v>0</v>
      </c>
      <c r="D22" s="103">
        <f t="shared" ref="D22:E22" si="4">D21-D16</f>
        <v>208016</v>
      </c>
      <c r="E22" s="103">
        <f t="shared" si="4"/>
        <v>208016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16" t="s">
        <v>150</v>
      </c>
      <c r="B27" s="217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16" t="s">
        <v>153</v>
      </c>
      <c r="B31" s="217"/>
      <c r="C31" s="99">
        <f>C22+C27</f>
        <v>0</v>
      </c>
      <c r="D31" s="99">
        <f t="shared" ref="D31:E31" si="6">D22+D27</f>
        <v>208016</v>
      </c>
      <c r="E31" s="99">
        <f t="shared" si="6"/>
        <v>208016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20" t="s">
        <v>147</v>
      </c>
      <c r="B34" s="221"/>
      <c r="C34" s="214" t="s">
        <v>154</v>
      </c>
      <c r="D34" s="214" t="s">
        <v>131</v>
      </c>
      <c r="E34" s="93" t="s">
        <v>132</v>
      </c>
    </row>
    <row r="35" spans="1:5" ht="9" customHeight="1" thickBot="1" x14ac:dyDescent="0.3">
      <c r="A35" s="222"/>
      <c r="B35" s="223"/>
      <c r="C35" s="215"/>
      <c r="D35" s="215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18" t="s">
        <v>155</v>
      </c>
      <c r="B37" s="219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18" t="s">
        <v>158</v>
      </c>
      <c r="B40" s="219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18" t="s">
        <v>161</v>
      </c>
      <c r="B44" s="219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20" t="s">
        <v>147</v>
      </c>
      <c r="B47" s="221"/>
      <c r="C47" s="93" t="s">
        <v>129</v>
      </c>
      <c r="D47" s="214" t="s">
        <v>131</v>
      </c>
      <c r="E47" s="93" t="s">
        <v>132</v>
      </c>
    </row>
    <row r="48" spans="1:5" ht="12" customHeight="1" thickBot="1" x14ac:dyDescent="0.3">
      <c r="A48" s="222"/>
      <c r="B48" s="223"/>
      <c r="C48" s="94" t="s">
        <v>148</v>
      </c>
      <c r="D48" s="215"/>
      <c r="E48" s="94" t="s">
        <v>149</v>
      </c>
    </row>
    <row r="49" spans="1:5" ht="6" customHeight="1" x14ac:dyDescent="0.25">
      <c r="A49" s="237"/>
      <c r="B49" s="238"/>
      <c r="C49" s="95"/>
      <c r="D49" s="95"/>
      <c r="E49" s="95"/>
    </row>
    <row r="50" spans="1:5" ht="10.5" customHeight="1" x14ac:dyDescent="0.25">
      <c r="A50" s="212" t="s">
        <v>162</v>
      </c>
      <c r="B50" s="213"/>
      <c r="C50" s="106">
        <v>54544554</v>
      </c>
      <c r="D50" s="106">
        <v>15538651</v>
      </c>
      <c r="E50" s="106">
        <v>15538651</v>
      </c>
    </row>
    <row r="51" spans="1:5" ht="13.5" customHeight="1" x14ac:dyDescent="0.25">
      <c r="A51" s="212" t="s">
        <v>163</v>
      </c>
      <c r="B51" s="213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2" t="s">
        <v>139</v>
      </c>
      <c r="B55" s="213"/>
      <c r="C55" s="106">
        <v>54544554</v>
      </c>
      <c r="D55" s="106">
        <v>15330635.01</v>
      </c>
      <c r="E55" s="106">
        <v>15330635.01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2" t="s">
        <v>142</v>
      </c>
      <c r="B57" s="213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18" t="s">
        <v>164</v>
      </c>
      <c r="B59" s="219"/>
      <c r="C59" s="105">
        <f>C50+C51-C55+C57</f>
        <v>0</v>
      </c>
      <c r="D59" s="105">
        <f t="shared" ref="D59:E59" si="11">D50+D51-D55+D57</f>
        <v>208015.99000000022</v>
      </c>
      <c r="E59" s="105">
        <f t="shared" si="11"/>
        <v>208015.99000000022</v>
      </c>
    </row>
    <row r="60" spans="1:5" ht="13.5" customHeight="1" x14ac:dyDescent="0.25">
      <c r="A60" s="216" t="s">
        <v>165</v>
      </c>
      <c r="B60" s="217"/>
      <c r="C60" s="105">
        <f>C59-C51</f>
        <v>0</v>
      </c>
      <c r="D60" s="105">
        <f t="shared" ref="D60:E60" si="12">D59-D51</f>
        <v>208015.99000000022</v>
      </c>
      <c r="E60" s="105">
        <f t="shared" si="12"/>
        <v>208015.99000000022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20" t="s">
        <v>147</v>
      </c>
      <c r="B63" s="221"/>
      <c r="C63" s="214" t="s">
        <v>154</v>
      </c>
      <c r="D63" s="214" t="s">
        <v>131</v>
      </c>
      <c r="E63" s="93" t="s">
        <v>132</v>
      </c>
    </row>
    <row r="64" spans="1:5" ht="12" customHeight="1" thickBot="1" x14ac:dyDescent="0.3">
      <c r="A64" s="222"/>
      <c r="B64" s="223"/>
      <c r="C64" s="215"/>
      <c r="D64" s="215"/>
      <c r="E64" s="94" t="s">
        <v>149</v>
      </c>
    </row>
    <row r="65" spans="1:6" ht="7.5" customHeight="1" x14ac:dyDescent="0.25">
      <c r="A65" s="237"/>
      <c r="B65" s="238"/>
      <c r="C65" s="95"/>
      <c r="D65" s="95"/>
      <c r="E65" s="95"/>
    </row>
    <row r="66" spans="1:6" ht="9" customHeight="1" x14ac:dyDescent="0.25">
      <c r="A66" s="212" t="s">
        <v>136</v>
      </c>
      <c r="B66" s="213"/>
      <c r="C66" s="106">
        <v>0</v>
      </c>
      <c r="D66" s="106">
        <v>0</v>
      </c>
      <c r="E66" s="106">
        <v>0</v>
      </c>
    </row>
    <row r="67" spans="1:6" ht="12" customHeight="1" x14ac:dyDescent="0.25">
      <c r="A67" s="212" t="s">
        <v>166</v>
      </c>
      <c r="B67" s="213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2" t="s">
        <v>167</v>
      </c>
      <c r="B71" s="213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2" t="s">
        <v>143</v>
      </c>
      <c r="B73" s="213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18" t="s">
        <v>168</v>
      </c>
      <c r="B75" s="219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16" t="s">
        <v>169</v>
      </c>
      <c r="B76" s="217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445</v>
      </c>
      <c r="B80" s="161"/>
      <c r="C80" s="163" t="s">
        <v>442</v>
      </c>
      <c r="D80" s="163"/>
      <c r="E80" s="163"/>
      <c r="F80" s="110"/>
    </row>
    <row r="81" spans="1:6" ht="22.5" customHeight="1" x14ac:dyDescent="0.25">
      <c r="A81" s="195" t="s">
        <v>441</v>
      </c>
      <c r="B81" s="195"/>
      <c r="C81" s="196" t="s">
        <v>443</v>
      </c>
      <c r="D81" s="196"/>
      <c r="E81" s="196"/>
      <c r="F81" s="110"/>
    </row>
  </sheetData>
  <mergeCells count="44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60" zoomScaleNormal="160" workbookViewId="0">
      <selection activeCell="F73" sqref="F73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4" t="s">
        <v>439</v>
      </c>
      <c r="B1" s="225"/>
      <c r="C1" s="225"/>
      <c r="D1" s="225"/>
      <c r="E1" s="225"/>
      <c r="F1" s="225"/>
      <c r="G1" s="225"/>
      <c r="H1" s="225"/>
      <c r="I1" s="226"/>
    </row>
    <row r="2" spans="1:9" ht="12" customHeight="1" x14ac:dyDescent="0.25">
      <c r="A2" s="227" t="s">
        <v>170</v>
      </c>
      <c r="B2" s="228"/>
      <c r="C2" s="228"/>
      <c r="D2" s="228"/>
      <c r="E2" s="228"/>
      <c r="F2" s="228"/>
      <c r="G2" s="228"/>
      <c r="H2" s="228"/>
      <c r="I2" s="229"/>
    </row>
    <row r="3" spans="1:9" ht="12" customHeight="1" x14ac:dyDescent="0.25">
      <c r="A3" s="227" t="s">
        <v>451</v>
      </c>
      <c r="B3" s="228"/>
      <c r="C3" s="228"/>
      <c r="D3" s="228"/>
      <c r="E3" s="228"/>
      <c r="F3" s="228"/>
      <c r="G3" s="228"/>
      <c r="H3" s="228"/>
      <c r="I3" s="229"/>
    </row>
    <row r="4" spans="1:9" ht="12" customHeight="1" thickBot="1" x14ac:dyDescent="0.3">
      <c r="A4" s="230" t="s">
        <v>1</v>
      </c>
      <c r="B4" s="231"/>
      <c r="C4" s="231"/>
      <c r="D4" s="231"/>
      <c r="E4" s="231"/>
      <c r="F4" s="231"/>
      <c r="G4" s="231"/>
      <c r="H4" s="231"/>
      <c r="I4" s="232"/>
    </row>
    <row r="5" spans="1:9" ht="12" customHeight="1" thickBot="1" x14ac:dyDescent="0.3">
      <c r="A5" s="224"/>
      <c r="B5" s="225"/>
      <c r="C5" s="226"/>
      <c r="D5" s="206" t="s">
        <v>171</v>
      </c>
      <c r="E5" s="207"/>
      <c r="F5" s="207"/>
      <c r="G5" s="207"/>
      <c r="H5" s="208"/>
      <c r="I5" s="241" t="s">
        <v>172</v>
      </c>
    </row>
    <row r="6" spans="1:9" ht="10.5" customHeight="1" x14ac:dyDescent="0.25">
      <c r="A6" s="227" t="s">
        <v>147</v>
      </c>
      <c r="B6" s="228"/>
      <c r="C6" s="229"/>
      <c r="D6" s="241" t="s">
        <v>174</v>
      </c>
      <c r="E6" s="241" t="s">
        <v>175</v>
      </c>
      <c r="F6" s="241" t="s">
        <v>176</v>
      </c>
      <c r="G6" s="241" t="s">
        <v>131</v>
      </c>
      <c r="H6" s="241" t="s">
        <v>177</v>
      </c>
      <c r="I6" s="242"/>
    </row>
    <row r="7" spans="1:9" ht="11.25" customHeight="1" thickBot="1" x14ac:dyDescent="0.3">
      <c r="A7" s="230" t="s">
        <v>173</v>
      </c>
      <c r="B7" s="231"/>
      <c r="C7" s="232"/>
      <c r="D7" s="243"/>
      <c r="E7" s="243"/>
      <c r="F7" s="243"/>
      <c r="G7" s="243"/>
      <c r="H7" s="243"/>
      <c r="I7" s="243"/>
    </row>
    <row r="8" spans="1:9" ht="8.25" customHeight="1" x14ac:dyDescent="0.25">
      <c r="A8" s="246"/>
      <c r="B8" s="247"/>
      <c r="C8" s="248"/>
      <c r="D8" s="34"/>
      <c r="E8" s="34"/>
      <c r="F8" s="34"/>
      <c r="G8" s="34"/>
      <c r="H8" s="34"/>
      <c r="I8" s="34"/>
    </row>
    <row r="9" spans="1:9" ht="12.75" customHeight="1" x14ac:dyDescent="0.25">
      <c r="A9" s="218" t="s">
        <v>178</v>
      </c>
      <c r="B9" s="249"/>
      <c r="C9" s="219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4" t="s">
        <v>179</v>
      </c>
      <c r="C10" s="245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4" t="s">
        <v>180</v>
      </c>
      <c r="C11" s="245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4" t="s">
        <v>181</v>
      </c>
      <c r="C12" s="245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4" t="s">
        <v>182</v>
      </c>
      <c r="C13" s="245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4" t="s">
        <v>183</v>
      </c>
      <c r="C14" s="245"/>
      <c r="D14" s="68">
        <v>0</v>
      </c>
      <c r="E14" s="68">
        <v>0</v>
      </c>
      <c r="F14" s="68">
        <v>0</v>
      </c>
      <c r="G14" s="68">
        <v>19</v>
      </c>
      <c r="H14" s="68">
        <v>19</v>
      </c>
      <c r="I14" s="68">
        <v>19</v>
      </c>
    </row>
    <row r="15" spans="1:9" ht="12.75" customHeight="1" x14ac:dyDescent="0.25">
      <c r="A15" s="35"/>
      <c r="B15" s="244" t="s">
        <v>184</v>
      </c>
      <c r="C15" s="245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4" t="s">
        <v>185</v>
      </c>
      <c r="C16" s="245"/>
      <c r="D16" s="68">
        <v>0</v>
      </c>
      <c r="E16" s="68">
        <v>7094</v>
      </c>
      <c r="F16" s="68">
        <v>7094</v>
      </c>
      <c r="G16" s="68">
        <v>215090</v>
      </c>
      <c r="H16" s="68">
        <v>215090</v>
      </c>
      <c r="I16" s="68">
        <v>215090</v>
      </c>
    </row>
    <row r="17" spans="1:10" ht="12" customHeight="1" x14ac:dyDescent="0.25">
      <c r="A17" s="27"/>
      <c r="B17" s="244" t="s">
        <v>186</v>
      </c>
      <c r="C17" s="245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4" t="s">
        <v>187</v>
      </c>
      <c r="C18" s="245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4" t="s">
        <v>199</v>
      </c>
      <c r="C30" s="245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4" t="s">
        <v>205</v>
      </c>
      <c r="C36" s="245"/>
      <c r="D36" s="68">
        <v>54544554</v>
      </c>
      <c r="E36" s="68">
        <v>0</v>
      </c>
      <c r="F36" s="68">
        <v>54544554</v>
      </c>
      <c r="G36" s="68">
        <v>15323542</v>
      </c>
      <c r="H36" s="68">
        <v>15323542</v>
      </c>
      <c r="I36" s="68">
        <v>-39221011</v>
      </c>
    </row>
    <row r="37" spans="1:9" ht="12.75" customHeight="1" x14ac:dyDescent="0.25">
      <c r="A37" s="35"/>
      <c r="B37" s="244" t="s">
        <v>206</v>
      </c>
      <c r="C37" s="245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4" t="s">
        <v>208</v>
      </c>
      <c r="C39" s="245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18" t="s">
        <v>211</v>
      </c>
      <c r="B43" s="249"/>
      <c r="C43" s="250"/>
      <c r="D43" s="251">
        <f>D10+D11+D12+D13+D14+D15+D16+D17+D18+D30+D36+D37+D39</f>
        <v>54544554</v>
      </c>
      <c r="E43" s="251">
        <f t="shared" ref="E43:F43" si="3">E10+E11+E12+E13+E14+E15+E16+E17+E18+E30+E36+E37+E39</f>
        <v>7094</v>
      </c>
      <c r="F43" s="251">
        <f t="shared" si="3"/>
        <v>54551648</v>
      </c>
      <c r="G43" s="251">
        <f t="shared" ref="G43:I43" si="4">G10+G11+G12+G13+G14+G15+G16+G17+G18+G30+G36+G37+G39</f>
        <v>15538651</v>
      </c>
      <c r="H43" s="251">
        <f t="shared" si="4"/>
        <v>15538651</v>
      </c>
      <c r="I43" s="251">
        <f t="shared" si="4"/>
        <v>-39005902</v>
      </c>
    </row>
    <row r="44" spans="1:9" x14ac:dyDescent="0.25">
      <c r="A44" s="218" t="s">
        <v>212</v>
      </c>
      <c r="B44" s="249"/>
      <c r="C44" s="250"/>
      <c r="D44" s="251"/>
      <c r="E44" s="251"/>
      <c r="F44" s="251"/>
      <c r="G44" s="251"/>
      <c r="H44" s="251"/>
      <c r="I44" s="251"/>
    </row>
    <row r="45" spans="1:9" x14ac:dyDescent="0.25">
      <c r="A45" s="218" t="s">
        <v>213</v>
      </c>
      <c r="B45" s="249"/>
      <c r="C45" s="250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18" t="s">
        <v>214</v>
      </c>
      <c r="B47" s="249"/>
      <c r="C47" s="250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4" t="s">
        <v>215</v>
      </c>
      <c r="C48" s="245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4" t="s">
        <v>224</v>
      </c>
      <c r="C57" s="245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4" t="s">
        <v>229</v>
      </c>
      <c r="C62" s="245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4" t="s">
        <v>232</v>
      </c>
      <c r="C65" s="245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4" t="s">
        <v>233</v>
      </c>
      <c r="C66" s="245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52"/>
      <c r="C67" s="253"/>
      <c r="D67" s="65"/>
      <c r="E67" s="65"/>
      <c r="F67" s="65"/>
      <c r="G67" s="65"/>
      <c r="H67" s="65"/>
      <c r="I67" s="65"/>
    </row>
    <row r="68" spans="1:9" x14ac:dyDescent="0.25">
      <c r="A68" s="218" t="s">
        <v>234</v>
      </c>
      <c r="B68" s="249"/>
      <c r="C68" s="250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52"/>
      <c r="C69" s="253"/>
      <c r="D69" s="65"/>
      <c r="E69" s="65"/>
      <c r="F69" s="65"/>
      <c r="G69" s="65"/>
      <c r="H69" s="65"/>
      <c r="I69" s="65"/>
    </row>
    <row r="70" spans="1:9" x14ac:dyDescent="0.25">
      <c r="A70" s="218" t="s">
        <v>235</v>
      </c>
      <c r="B70" s="249"/>
      <c r="C70" s="250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4" t="s">
        <v>236</v>
      </c>
      <c r="C71" s="245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52"/>
      <c r="C72" s="253"/>
      <c r="D72" s="65"/>
      <c r="E72" s="65"/>
      <c r="F72" s="65"/>
      <c r="G72" s="65"/>
      <c r="H72" s="65"/>
      <c r="I72" s="65"/>
    </row>
    <row r="73" spans="1:9" ht="12.75" customHeight="1" x14ac:dyDescent="0.25">
      <c r="A73" s="218" t="s">
        <v>237</v>
      </c>
      <c r="B73" s="249"/>
      <c r="C73" s="250"/>
      <c r="D73" s="70">
        <f>D43+D68+D70</f>
        <v>54544554</v>
      </c>
      <c r="E73" s="70">
        <f t="shared" ref="E73:I73" si="10">E43+E68+E70</f>
        <v>7094</v>
      </c>
      <c r="F73" s="70">
        <f t="shared" si="10"/>
        <v>54551648</v>
      </c>
      <c r="G73" s="70">
        <f t="shared" si="10"/>
        <v>15538651</v>
      </c>
      <c r="H73" s="70">
        <f t="shared" si="10"/>
        <v>15538651</v>
      </c>
      <c r="I73" s="70">
        <f t="shared" si="10"/>
        <v>-39005902</v>
      </c>
    </row>
    <row r="74" spans="1:9" ht="7.5" customHeight="1" x14ac:dyDescent="0.25">
      <c r="A74" s="39"/>
      <c r="B74" s="252"/>
      <c r="C74" s="253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9" t="s">
        <v>238</v>
      </c>
      <c r="C75" s="250"/>
      <c r="D75" s="65"/>
      <c r="E75" s="65"/>
      <c r="F75" s="65"/>
      <c r="G75" s="65"/>
      <c r="H75" s="65"/>
      <c r="I75" s="65"/>
    </row>
    <row r="76" spans="1:9" x14ac:dyDescent="0.25">
      <c r="A76" s="35"/>
      <c r="B76" s="256" t="s">
        <v>239</v>
      </c>
      <c r="C76" s="257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56" t="s">
        <v>240</v>
      </c>
      <c r="C77" s="257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9" t="s">
        <v>241</v>
      </c>
      <c r="C78" s="250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54"/>
      <c r="C79" s="255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445</v>
      </c>
      <c r="B83" s="163"/>
      <c r="C83" s="163"/>
      <c r="D83" s="110"/>
      <c r="E83" s="110"/>
      <c r="F83" s="163" t="s">
        <v>442</v>
      </c>
      <c r="G83" s="163"/>
      <c r="H83" s="163"/>
      <c r="I83" s="163"/>
    </row>
    <row r="84" spans="1:9" x14ac:dyDescent="0.25">
      <c r="A84" s="161" t="s">
        <v>441</v>
      </c>
      <c r="B84" s="161"/>
      <c r="C84" s="161"/>
      <c r="D84" s="110"/>
      <c r="E84" s="110"/>
      <c r="F84" s="161" t="s">
        <v>444</v>
      </c>
      <c r="G84" s="161"/>
      <c r="H84" s="161"/>
      <c r="I84" s="161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6"/>
  <sheetViews>
    <sheetView zoomScale="190" zoomScaleNormal="190" workbookViewId="0">
      <selection activeCell="F37" sqref="F37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0" t="s">
        <v>429</v>
      </c>
      <c r="B1" s="261"/>
      <c r="C1" s="261"/>
      <c r="D1" s="261"/>
      <c r="E1" s="261"/>
      <c r="F1" s="261"/>
      <c r="G1" s="261"/>
      <c r="H1" s="262"/>
    </row>
    <row r="2" spans="1:8" ht="12" customHeight="1" x14ac:dyDescent="0.25">
      <c r="A2" s="263" t="s">
        <v>242</v>
      </c>
      <c r="B2" s="264"/>
      <c r="C2" s="264"/>
      <c r="D2" s="264"/>
      <c r="E2" s="264"/>
      <c r="F2" s="264"/>
      <c r="G2" s="264"/>
      <c r="H2" s="265"/>
    </row>
    <row r="3" spans="1:8" ht="11.25" customHeight="1" x14ac:dyDescent="0.25">
      <c r="A3" s="263" t="s">
        <v>243</v>
      </c>
      <c r="B3" s="264"/>
      <c r="C3" s="264"/>
      <c r="D3" s="264"/>
      <c r="E3" s="264"/>
      <c r="F3" s="264"/>
      <c r="G3" s="264"/>
      <c r="H3" s="265"/>
    </row>
    <row r="4" spans="1:8" ht="9.75" customHeight="1" x14ac:dyDescent="0.25">
      <c r="A4" s="263" t="s">
        <v>451</v>
      </c>
      <c r="B4" s="264"/>
      <c r="C4" s="264"/>
      <c r="D4" s="264"/>
      <c r="E4" s="264"/>
      <c r="F4" s="264"/>
      <c r="G4" s="264"/>
      <c r="H4" s="265"/>
    </row>
    <row r="5" spans="1:8" ht="11.25" customHeight="1" thickBot="1" x14ac:dyDescent="0.3">
      <c r="A5" s="266" t="s">
        <v>1</v>
      </c>
      <c r="B5" s="267"/>
      <c r="C5" s="267"/>
      <c r="D5" s="267"/>
      <c r="E5" s="267"/>
      <c r="F5" s="267"/>
      <c r="G5" s="267"/>
      <c r="H5" s="268"/>
    </row>
    <row r="6" spans="1:8" ht="15.75" thickBot="1" x14ac:dyDescent="0.3">
      <c r="A6" s="260" t="s">
        <v>2</v>
      </c>
      <c r="B6" s="269"/>
      <c r="C6" s="271" t="s">
        <v>244</v>
      </c>
      <c r="D6" s="272"/>
      <c r="E6" s="272"/>
      <c r="F6" s="272"/>
      <c r="G6" s="273"/>
      <c r="H6" s="274" t="s">
        <v>245</v>
      </c>
    </row>
    <row r="7" spans="1:8" ht="17.25" thickBot="1" x14ac:dyDescent="0.3">
      <c r="A7" s="266"/>
      <c r="B7" s="270"/>
      <c r="C7" s="43" t="s">
        <v>130</v>
      </c>
      <c r="D7" s="159" t="s">
        <v>246</v>
      </c>
      <c r="E7" s="43" t="s">
        <v>247</v>
      </c>
      <c r="F7" s="43" t="s">
        <v>131</v>
      </c>
      <c r="G7" s="43" t="s">
        <v>133</v>
      </c>
      <c r="H7" s="275"/>
    </row>
    <row r="8" spans="1:8" x14ac:dyDescent="0.25">
      <c r="A8" s="276" t="s">
        <v>248</v>
      </c>
      <c r="B8" s="277"/>
      <c r="C8" s="77">
        <f>C9+C17+C27+C37+C47+C57+C61+C70+C74</f>
        <v>54544554</v>
      </c>
      <c r="D8" s="77">
        <f t="shared" ref="D8:H8" si="0">D9+D17+D27+D37+D47+D57+D61+D70+D74</f>
        <v>-36402.800000000279</v>
      </c>
      <c r="E8" s="77">
        <f t="shared" si="0"/>
        <v>54508150.200000003</v>
      </c>
      <c r="F8" s="77">
        <f t="shared" si="0"/>
        <v>15330634.58</v>
      </c>
      <c r="G8" s="77">
        <f t="shared" si="0"/>
        <v>15330634.58</v>
      </c>
      <c r="H8" s="77">
        <f t="shared" si="0"/>
        <v>39177515.619999997</v>
      </c>
    </row>
    <row r="9" spans="1:8" x14ac:dyDescent="0.25">
      <c r="A9" s="258" t="s">
        <v>249</v>
      </c>
      <c r="B9" s="259"/>
      <c r="C9" s="77">
        <f>SUM(C10:C16)</f>
        <v>18538857</v>
      </c>
      <c r="D9" s="77">
        <f t="shared" ref="D9:H9" si="1">SUM(D10:D16)</f>
        <v>-42379.720000000008</v>
      </c>
      <c r="E9" s="77">
        <f t="shared" si="1"/>
        <v>18496476.280000001</v>
      </c>
      <c r="F9" s="77">
        <f t="shared" si="1"/>
        <v>8913328.3599999994</v>
      </c>
      <c r="G9" s="77">
        <f t="shared" si="1"/>
        <v>8913328.3599999994</v>
      </c>
      <c r="H9" s="77">
        <f t="shared" si="1"/>
        <v>9583147.9199999999</v>
      </c>
    </row>
    <row r="10" spans="1:8" ht="11.1" customHeight="1" x14ac:dyDescent="0.25">
      <c r="A10" s="45"/>
      <c r="B10" s="44" t="s">
        <v>250</v>
      </c>
      <c r="C10" s="78">
        <v>5419622</v>
      </c>
      <c r="D10" s="78">
        <v>-17202</v>
      </c>
      <c r="E10" s="78">
        <v>5402419</v>
      </c>
      <c r="F10" s="78">
        <v>2729812</v>
      </c>
      <c r="G10" s="78">
        <v>2729812</v>
      </c>
      <c r="H10" s="78">
        <f>E10-G10</f>
        <v>2672607</v>
      </c>
    </row>
    <row r="11" spans="1:8" ht="11.1" customHeight="1" x14ac:dyDescent="0.25">
      <c r="A11" s="45"/>
      <c r="B11" s="44" t="s">
        <v>251</v>
      </c>
      <c r="C11" s="78">
        <v>4381503</v>
      </c>
      <c r="D11" s="78">
        <v>-36128</v>
      </c>
      <c r="E11" s="78">
        <f>C11+D11</f>
        <v>4345375</v>
      </c>
      <c r="F11" s="78">
        <v>2159115.58</v>
      </c>
      <c r="G11" s="78">
        <v>2159115.58</v>
      </c>
      <c r="H11" s="78">
        <f>E11-G11</f>
        <v>2186259.42</v>
      </c>
    </row>
    <row r="12" spans="1:8" ht="11.1" customHeight="1" x14ac:dyDescent="0.25">
      <c r="A12" s="45"/>
      <c r="B12" s="44" t="s">
        <v>252</v>
      </c>
      <c r="C12" s="78">
        <v>1275402</v>
      </c>
      <c r="D12" s="78">
        <v>69575.929999999993</v>
      </c>
      <c r="E12" s="78">
        <f t="shared" ref="E12:E14" si="2">C12+D12</f>
        <v>1344977.93</v>
      </c>
      <c r="F12" s="78">
        <v>716172.13</v>
      </c>
      <c r="G12" s="78">
        <v>716172.13</v>
      </c>
      <c r="H12" s="78">
        <f t="shared" ref="H12:H38" si="3">E12-G12</f>
        <v>628805.79999999993</v>
      </c>
    </row>
    <row r="13" spans="1:8" ht="11.1" customHeight="1" x14ac:dyDescent="0.25">
      <c r="A13" s="45"/>
      <c r="B13" s="44" t="s">
        <v>253</v>
      </c>
      <c r="C13" s="78">
        <v>781256</v>
      </c>
      <c r="D13" s="78">
        <v>5013.32</v>
      </c>
      <c r="E13" s="78">
        <f t="shared" si="2"/>
        <v>786269.32</v>
      </c>
      <c r="F13" s="78">
        <v>186998.42</v>
      </c>
      <c r="G13" s="78">
        <v>186998.42</v>
      </c>
      <c r="H13" s="78">
        <f t="shared" si="3"/>
        <v>599270.89999999991</v>
      </c>
    </row>
    <row r="14" spans="1:8" ht="11.1" customHeight="1" x14ac:dyDescent="0.25">
      <c r="A14" s="45"/>
      <c r="B14" s="44" t="s">
        <v>254</v>
      </c>
      <c r="C14" s="78">
        <v>6681074</v>
      </c>
      <c r="D14" s="78">
        <v>-63638.97</v>
      </c>
      <c r="E14" s="78">
        <f t="shared" si="2"/>
        <v>6617435.0300000003</v>
      </c>
      <c r="F14" s="78">
        <v>3121230.23</v>
      </c>
      <c r="G14" s="78">
        <v>3121230.23</v>
      </c>
      <c r="H14" s="78">
        <f t="shared" si="3"/>
        <v>3496204.8000000003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f t="shared" si="3"/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f t="shared" si="3"/>
        <v>0</v>
      </c>
    </row>
    <row r="17" spans="1:9" x14ac:dyDescent="0.25">
      <c r="A17" s="258" t="s">
        <v>257</v>
      </c>
      <c r="B17" s="259"/>
      <c r="C17" s="77">
        <f>SUM(C18:C26)</f>
        <v>4175090</v>
      </c>
      <c r="D17" s="77">
        <f t="shared" ref="D17:H17" si="4">SUM(D18:D26)</f>
        <v>-2352723</v>
      </c>
      <c r="E17" s="77">
        <f t="shared" si="4"/>
        <v>1822367</v>
      </c>
      <c r="F17" s="77">
        <f t="shared" si="4"/>
        <v>675362.22</v>
      </c>
      <c r="G17" s="77">
        <f t="shared" si="4"/>
        <v>675362.22</v>
      </c>
      <c r="H17" s="77">
        <f t="shared" si="4"/>
        <v>1147004.78</v>
      </c>
    </row>
    <row r="18" spans="1:9" ht="20.25" customHeight="1" x14ac:dyDescent="0.25">
      <c r="A18" s="45"/>
      <c r="B18" s="73" t="s">
        <v>258</v>
      </c>
      <c r="C18" s="78">
        <v>514864</v>
      </c>
      <c r="D18" s="78">
        <v>1134</v>
      </c>
      <c r="E18" s="78">
        <f t="shared" ref="E18:E38" si="5">C18+D18</f>
        <v>515998</v>
      </c>
      <c r="F18" s="78">
        <v>207664.22</v>
      </c>
      <c r="G18" s="78">
        <v>207664.22</v>
      </c>
      <c r="H18" s="78">
        <f t="shared" si="3"/>
        <v>308333.78000000003</v>
      </c>
    </row>
    <row r="19" spans="1:9" ht="11.1" customHeight="1" x14ac:dyDescent="0.25">
      <c r="A19" s="45"/>
      <c r="B19" s="44" t="s">
        <v>259</v>
      </c>
      <c r="C19" s="78">
        <v>52163</v>
      </c>
      <c r="D19" s="78">
        <v>8140</v>
      </c>
      <c r="E19" s="78">
        <f t="shared" si="5"/>
        <v>60303</v>
      </c>
      <c r="F19" s="78">
        <v>26940</v>
      </c>
      <c r="G19" s="78">
        <v>26940</v>
      </c>
      <c r="H19" s="78">
        <f t="shared" si="3"/>
        <v>33363</v>
      </c>
    </row>
    <row r="20" spans="1:9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f t="shared" si="5"/>
        <v>0</v>
      </c>
      <c r="F20" s="78">
        <v>0</v>
      </c>
      <c r="G20" s="78">
        <v>0</v>
      </c>
      <c r="H20" s="78">
        <f t="shared" si="3"/>
        <v>0</v>
      </c>
    </row>
    <row r="21" spans="1:9" ht="11.1" customHeight="1" x14ac:dyDescent="0.25">
      <c r="A21" s="45"/>
      <c r="B21" s="44" t="s">
        <v>261</v>
      </c>
      <c r="C21" s="78">
        <v>666103</v>
      </c>
      <c r="D21" s="78">
        <v>-426210</v>
      </c>
      <c r="E21" s="78">
        <f t="shared" si="5"/>
        <v>239893</v>
      </c>
      <c r="F21" s="78">
        <v>14833</v>
      </c>
      <c r="G21" s="78">
        <v>14833</v>
      </c>
      <c r="H21" s="78">
        <f t="shared" si="3"/>
        <v>225060</v>
      </c>
    </row>
    <row r="22" spans="1:9" ht="11.1" customHeight="1" x14ac:dyDescent="0.25">
      <c r="A22" s="45"/>
      <c r="B22" s="44" t="s">
        <v>262</v>
      </c>
      <c r="C22" s="78">
        <v>11210</v>
      </c>
      <c r="D22" s="78">
        <v>-11210</v>
      </c>
      <c r="E22" s="78">
        <f t="shared" si="5"/>
        <v>0</v>
      </c>
      <c r="F22" s="78">
        <v>0</v>
      </c>
      <c r="G22" s="78">
        <v>0</v>
      </c>
      <c r="H22" s="78">
        <f t="shared" si="3"/>
        <v>0</v>
      </c>
    </row>
    <row r="23" spans="1:9" ht="11.1" customHeight="1" x14ac:dyDescent="0.25">
      <c r="A23" s="45"/>
      <c r="B23" s="44" t="s">
        <v>263</v>
      </c>
      <c r="C23" s="78">
        <v>558245</v>
      </c>
      <c r="D23" s="78">
        <v>1224</v>
      </c>
      <c r="E23" s="78">
        <f t="shared" si="5"/>
        <v>559469</v>
      </c>
      <c r="F23" s="78">
        <v>247928</v>
      </c>
      <c r="G23" s="78">
        <v>247928</v>
      </c>
      <c r="H23" s="78">
        <f t="shared" si="3"/>
        <v>311541</v>
      </c>
    </row>
    <row r="24" spans="1:9" ht="11.1" customHeight="1" x14ac:dyDescent="0.25">
      <c r="A24" s="45"/>
      <c r="B24" s="44" t="s">
        <v>264</v>
      </c>
      <c r="C24" s="78">
        <v>50000</v>
      </c>
      <c r="D24" s="78">
        <v>-31500</v>
      </c>
      <c r="E24" s="78">
        <f t="shared" si="5"/>
        <v>18500</v>
      </c>
      <c r="F24" s="78">
        <v>0</v>
      </c>
      <c r="G24" s="78">
        <v>0</v>
      </c>
      <c r="H24" s="78">
        <f t="shared" si="3"/>
        <v>18500</v>
      </c>
    </row>
    <row r="25" spans="1:9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f t="shared" si="5"/>
        <v>0</v>
      </c>
      <c r="F25" s="78">
        <v>0</v>
      </c>
      <c r="G25" s="78">
        <v>0</v>
      </c>
      <c r="H25" s="78">
        <f t="shared" si="3"/>
        <v>0</v>
      </c>
    </row>
    <row r="26" spans="1:9" ht="11.1" customHeight="1" x14ac:dyDescent="0.25">
      <c r="A26" s="45"/>
      <c r="B26" s="44" t="s">
        <v>266</v>
      </c>
      <c r="C26" s="78">
        <v>2322505</v>
      </c>
      <c r="D26" s="78">
        <v>-1894301</v>
      </c>
      <c r="E26" s="78">
        <f t="shared" si="5"/>
        <v>428204</v>
      </c>
      <c r="F26" s="78">
        <v>177997</v>
      </c>
      <c r="G26" s="78">
        <v>177997</v>
      </c>
      <c r="H26" s="78">
        <f t="shared" si="3"/>
        <v>250207</v>
      </c>
      <c r="I26" s="81"/>
    </row>
    <row r="27" spans="1:9" x14ac:dyDescent="0.25">
      <c r="A27" s="258" t="s">
        <v>267</v>
      </c>
      <c r="B27" s="259"/>
      <c r="C27" s="77">
        <f>SUM(C28:C36)</f>
        <v>9091397</v>
      </c>
      <c r="D27" s="77">
        <f t="shared" ref="D27:H27" si="6">SUM(D28:D36)</f>
        <v>-544396</v>
      </c>
      <c r="E27" s="77">
        <f t="shared" si="6"/>
        <v>8547001</v>
      </c>
      <c r="F27" s="77">
        <f t="shared" si="6"/>
        <v>1847632</v>
      </c>
      <c r="G27" s="77">
        <f t="shared" si="6"/>
        <v>1847632</v>
      </c>
      <c r="H27" s="77">
        <f t="shared" si="6"/>
        <v>6699369</v>
      </c>
    </row>
    <row r="28" spans="1:9" ht="11.1" customHeight="1" x14ac:dyDescent="0.25">
      <c r="A28" s="45"/>
      <c r="B28" s="44" t="s">
        <v>268</v>
      </c>
      <c r="C28" s="78">
        <v>7794222</v>
      </c>
      <c r="D28" s="78">
        <v>-624719</v>
      </c>
      <c r="E28" s="78">
        <f t="shared" si="5"/>
        <v>7169503</v>
      </c>
      <c r="F28" s="78">
        <v>1443157</v>
      </c>
      <c r="G28" s="78">
        <v>1443157</v>
      </c>
      <c r="H28" s="78">
        <f t="shared" si="3"/>
        <v>5726346</v>
      </c>
    </row>
    <row r="29" spans="1:9" ht="11.1" customHeight="1" x14ac:dyDescent="0.25">
      <c r="A29" s="45"/>
      <c r="B29" s="44" t="s">
        <v>269</v>
      </c>
      <c r="C29" s="78">
        <v>141344</v>
      </c>
      <c r="D29" s="78">
        <v>36613</v>
      </c>
      <c r="E29" s="78">
        <f t="shared" si="5"/>
        <v>177957</v>
      </c>
      <c r="F29" s="78">
        <v>70708</v>
      </c>
      <c r="G29" s="78">
        <v>70708</v>
      </c>
      <c r="H29" s="78">
        <f t="shared" si="3"/>
        <v>107249</v>
      </c>
    </row>
    <row r="30" spans="1:9" ht="11.1" customHeight="1" x14ac:dyDescent="0.25">
      <c r="A30" s="45"/>
      <c r="B30" s="44" t="s">
        <v>270</v>
      </c>
      <c r="C30" s="78">
        <v>100862</v>
      </c>
      <c r="D30" s="78">
        <v>-33966</v>
      </c>
      <c r="E30" s="78">
        <f t="shared" si="5"/>
        <v>66896</v>
      </c>
      <c r="F30" s="78">
        <v>3287</v>
      </c>
      <c r="G30" s="78">
        <v>3287</v>
      </c>
      <c r="H30" s="78">
        <f t="shared" si="3"/>
        <v>63609</v>
      </c>
    </row>
    <row r="31" spans="1:9" ht="11.1" customHeight="1" x14ac:dyDescent="0.25">
      <c r="A31" s="45"/>
      <c r="B31" s="44" t="s">
        <v>271</v>
      </c>
      <c r="C31" s="78">
        <v>130340</v>
      </c>
      <c r="D31" s="78">
        <v>7094</v>
      </c>
      <c r="E31" s="78">
        <f t="shared" si="5"/>
        <v>137434</v>
      </c>
      <c r="F31" s="78">
        <v>7093</v>
      </c>
      <c r="G31" s="78">
        <v>7093</v>
      </c>
      <c r="H31" s="78">
        <f t="shared" si="3"/>
        <v>130341</v>
      </c>
    </row>
    <row r="32" spans="1:9" ht="11.1" customHeight="1" x14ac:dyDescent="0.25">
      <c r="A32" s="45"/>
      <c r="B32" s="73" t="s">
        <v>272</v>
      </c>
      <c r="C32" s="78">
        <v>164038</v>
      </c>
      <c r="D32" s="78">
        <v>4025</v>
      </c>
      <c r="E32" s="78">
        <f t="shared" si="5"/>
        <v>168063</v>
      </c>
      <c r="F32" s="78">
        <v>66322</v>
      </c>
      <c r="G32" s="78">
        <v>66322</v>
      </c>
      <c r="H32" s="78">
        <f t="shared" si="3"/>
        <v>101741</v>
      </c>
    </row>
    <row r="33" spans="1:8" ht="11.1" customHeight="1" x14ac:dyDescent="0.25">
      <c r="A33" s="45"/>
      <c r="B33" s="44" t="s">
        <v>273</v>
      </c>
      <c r="C33" s="78">
        <v>95190</v>
      </c>
      <c r="D33" s="78">
        <v>-33100</v>
      </c>
      <c r="E33" s="78">
        <f t="shared" si="5"/>
        <v>62090</v>
      </c>
      <c r="F33" s="78">
        <v>0</v>
      </c>
      <c r="G33" s="78">
        <v>0</v>
      </c>
      <c r="H33" s="78">
        <f t="shared" si="3"/>
        <v>62090</v>
      </c>
    </row>
    <row r="34" spans="1:8" ht="11.1" customHeight="1" x14ac:dyDescent="0.25">
      <c r="A34" s="45"/>
      <c r="B34" s="44" t="s">
        <v>274</v>
      </c>
      <c r="C34" s="78">
        <v>54694</v>
      </c>
      <c r="D34" s="78">
        <v>22209</v>
      </c>
      <c r="E34" s="78">
        <f t="shared" si="5"/>
        <v>76903</v>
      </c>
      <c r="F34" s="78">
        <v>46584</v>
      </c>
      <c r="G34" s="78">
        <v>46584</v>
      </c>
      <c r="H34" s="78">
        <f t="shared" si="3"/>
        <v>30319</v>
      </c>
    </row>
    <row r="35" spans="1:8" ht="11.1" customHeight="1" x14ac:dyDescent="0.25">
      <c r="A35" s="45"/>
      <c r="B35" s="44" t="s">
        <v>275</v>
      </c>
      <c r="C35" s="78">
        <v>41520</v>
      </c>
      <c r="D35" s="78">
        <v>59992</v>
      </c>
      <c r="E35" s="78">
        <f t="shared" si="5"/>
        <v>101512</v>
      </c>
      <c r="F35" s="78">
        <v>11342</v>
      </c>
      <c r="G35" s="78">
        <v>11342</v>
      </c>
      <c r="H35" s="78">
        <f t="shared" si="3"/>
        <v>90170</v>
      </c>
    </row>
    <row r="36" spans="1:8" ht="11.1" customHeight="1" x14ac:dyDescent="0.25">
      <c r="A36" s="45"/>
      <c r="B36" s="44" t="s">
        <v>276</v>
      </c>
      <c r="C36" s="78">
        <v>569187</v>
      </c>
      <c r="D36" s="78">
        <v>17456</v>
      </c>
      <c r="E36" s="78">
        <f t="shared" si="5"/>
        <v>586643</v>
      </c>
      <c r="F36" s="78">
        <v>199139</v>
      </c>
      <c r="G36" s="78">
        <v>199139</v>
      </c>
      <c r="H36" s="78">
        <f t="shared" si="3"/>
        <v>387504</v>
      </c>
    </row>
    <row r="37" spans="1:8" x14ac:dyDescent="0.25">
      <c r="A37" s="278" t="s">
        <v>277</v>
      </c>
      <c r="B37" s="279"/>
      <c r="C37" s="77">
        <f>SUM(C38:C46)</f>
        <v>10191467</v>
      </c>
      <c r="D37" s="77">
        <f t="shared" ref="D37:H37" si="7">SUM(D38:D46)</f>
        <v>0</v>
      </c>
      <c r="E37" s="77">
        <f t="shared" si="7"/>
        <v>10191467</v>
      </c>
      <c r="F37" s="77">
        <f t="shared" si="7"/>
        <v>3894312</v>
      </c>
      <c r="G37" s="77">
        <f t="shared" si="7"/>
        <v>3894312</v>
      </c>
      <c r="H37" s="77">
        <f t="shared" si="7"/>
        <v>6297155</v>
      </c>
    </row>
    <row r="38" spans="1:8" ht="11.1" customHeight="1" x14ac:dyDescent="0.25">
      <c r="A38" s="45"/>
      <c r="B38" s="44" t="s">
        <v>278</v>
      </c>
      <c r="C38" s="78">
        <v>10191467</v>
      </c>
      <c r="D38" s="78">
        <v>0</v>
      </c>
      <c r="E38" s="78">
        <f t="shared" si="5"/>
        <v>10191467</v>
      </c>
      <c r="F38" s="78">
        <v>3894312</v>
      </c>
      <c r="G38" s="78">
        <v>3894312</v>
      </c>
      <c r="H38" s="78">
        <f t="shared" si="3"/>
        <v>6297155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8" t="s">
        <v>287</v>
      </c>
      <c r="B47" s="259"/>
      <c r="C47" s="77">
        <f>SUM(C48:C56)</f>
        <v>12547743</v>
      </c>
      <c r="D47" s="77">
        <f t="shared" ref="D47:H47" si="8">SUM(D48:D56)</f>
        <v>2903095.92</v>
      </c>
      <c r="E47" s="77">
        <f t="shared" si="8"/>
        <v>15450838.92</v>
      </c>
      <c r="F47" s="77">
        <f t="shared" si="8"/>
        <v>0</v>
      </c>
      <c r="G47" s="77">
        <f t="shared" si="8"/>
        <v>0</v>
      </c>
      <c r="H47" s="77">
        <f t="shared" si="8"/>
        <v>15450838.92</v>
      </c>
    </row>
    <row r="48" spans="1:8" ht="11.1" customHeight="1" x14ac:dyDescent="0.25">
      <c r="A48" s="45"/>
      <c r="B48" s="44" t="s">
        <v>288</v>
      </c>
      <c r="C48" s="78">
        <v>5925736</v>
      </c>
      <c r="D48" s="78">
        <v>-2258790.3999999999</v>
      </c>
      <c r="E48" s="78">
        <f t="shared" ref="E48" si="9">C48+D48</f>
        <v>3666945.6</v>
      </c>
      <c r="F48" s="78">
        <v>0</v>
      </c>
      <c r="G48" s="78">
        <v>0</v>
      </c>
      <c r="H48" s="78">
        <f t="shared" ref="H48:H49" si="10">E48-G48</f>
        <v>3666945.6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5140578</v>
      </c>
      <c r="E49" s="78">
        <v>5140578</v>
      </c>
      <c r="F49" s="78">
        <v>0</v>
      </c>
      <c r="G49" s="78">
        <v>0</v>
      </c>
      <c r="H49" s="78">
        <f t="shared" si="10"/>
        <v>5140578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3045688</v>
      </c>
      <c r="D53" s="78">
        <v>3597627.32</v>
      </c>
      <c r="E53" s="78">
        <f t="shared" ref="E53" si="11">C53+D53</f>
        <v>6643315.3200000003</v>
      </c>
      <c r="F53" s="78">
        <v>0</v>
      </c>
      <c r="G53" s="78">
        <v>0</v>
      </c>
      <c r="H53" s="78">
        <f t="shared" ref="H53" si="12">E53-G53</f>
        <v>6643315.3200000003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3576319</v>
      </c>
      <c r="D56" s="78">
        <v>-3576319</v>
      </c>
      <c r="E56" s="78">
        <f t="shared" ref="E56" si="13">C56+D56</f>
        <v>0</v>
      </c>
      <c r="F56" s="78">
        <v>0</v>
      </c>
      <c r="G56" s="78">
        <v>0</v>
      </c>
      <c r="H56" s="78">
        <f t="shared" ref="H56" si="14">E56-G56</f>
        <v>0</v>
      </c>
    </row>
    <row r="57" spans="1:8" x14ac:dyDescent="0.25">
      <c r="A57" s="258" t="s">
        <v>297</v>
      </c>
      <c r="B57" s="259"/>
      <c r="C57" s="77">
        <f>SUM(C58:C60)</f>
        <v>0</v>
      </c>
      <c r="D57" s="77">
        <f t="shared" ref="D57:H57" si="15">SUM(D58:D60)</f>
        <v>0</v>
      </c>
      <c r="E57" s="77">
        <f t="shared" si="15"/>
        <v>0</v>
      </c>
      <c r="F57" s="77">
        <f t="shared" si="15"/>
        <v>0</v>
      </c>
      <c r="G57" s="77">
        <f t="shared" si="15"/>
        <v>0</v>
      </c>
      <c r="H57" s="77">
        <f t="shared" si="15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8" t="s">
        <v>301</v>
      </c>
      <c r="B61" s="259"/>
      <c r="C61" s="77">
        <f>SUM(C62:C69)</f>
        <v>0</v>
      </c>
      <c r="D61" s="77">
        <f t="shared" ref="D61:H61" si="16">SUM(D62:D69)</f>
        <v>0</v>
      </c>
      <c r="E61" s="77">
        <f t="shared" si="16"/>
        <v>0</v>
      </c>
      <c r="F61" s="77">
        <f t="shared" si="16"/>
        <v>0</v>
      </c>
      <c r="G61" s="77">
        <f t="shared" si="16"/>
        <v>0</v>
      </c>
      <c r="H61" s="77">
        <f t="shared" si="16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8" t="s">
        <v>310</v>
      </c>
      <c r="B70" s="259"/>
      <c r="C70" s="77">
        <f>SUM(C71:C73)</f>
        <v>0</v>
      </c>
      <c r="D70" s="77">
        <f t="shared" ref="D70:H70" si="17">SUM(D71:D73)</f>
        <v>0</v>
      </c>
      <c r="E70" s="77">
        <f t="shared" si="17"/>
        <v>0</v>
      </c>
      <c r="F70" s="77">
        <f t="shared" si="17"/>
        <v>0</v>
      </c>
      <c r="G70" s="77">
        <f t="shared" si="17"/>
        <v>0</v>
      </c>
      <c r="H70" s="77">
        <f t="shared" si="17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8" t="s">
        <v>314</v>
      </c>
      <c r="B74" s="259"/>
      <c r="C74" s="77">
        <f>SUM(C75:C81)</f>
        <v>0</v>
      </c>
      <c r="D74" s="77">
        <f t="shared" ref="D74:H74" si="18">SUM(D75:D81)</f>
        <v>0</v>
      </c>
      <c r="E74" s="77">
        <f t="shared" si="18"/>
        <v>0</v>
      </c>
      <c r="F74" s="77">
        <f t="shared" si="18"/>
        <v>0</v>
      </c>
      <c r="G74" s="77">
        <f t="shared" si="18"/>
        <v>0</v>
      </c>
      <c r="H74" s="77">
        <f t="shared" si="18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80"/>
      <c r="B82" s="281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76"/>
      <c r="B84" s="277"/>
      <c r="C84" s="82"/>
      <c r="D84" s="82"/>
      <c r="E84" s="82"/>
      <c r="F84" s="82"/>
      <c r="G84" s="82"/>
      <c r="H84" s="82"/>
    </row>
    <row r="85" spans="1:8" x14ac:dyDescent="0.25">
      <c r="A85" s="258" t="s">
        <v>322</v>
      </c>
      <c r="B85" s="259"/>
      <c r="C85" s="83">
        <f>C86+C94+C104+C114+C124+C134+C138+C147+C151</f>
        <v>0</v>
      </c>
      <c r="D85" s="83">
        <f t="shared" ref="D85:H85" si="19">D86+D94+D104+D114+D124+D134+D138+D147+D151</f>
        <v>0</v>
      </c>
      <c r="E85" s="83">
        <f t="shared" si="19"/>
        <v>0</v>
      </c>
      <c r="F85" s="83">
        <f t="shared" si="19"/>
        <v>0</v>
      </c>
      <c r="G85" s="83">
        <f t="shared" si="19"/>
        <v>0</v>
      </c>
      <c r="H85" s="83">
        <f t="shared" si="19"/>
        <v>0</v>
      </c>
    </row>
    <row r="86" spans="1:8" x14ac:dyDescent="0.25">
      <c r="A86" s="258" t="s">
        <v>249</v>
      </c>
      <c r="B86" s="259"/>
      <c r="C86" s="77">
        <f>SUM(C87:C93)</f>
        <v>0</v>
      </c>
      <c r="D86" s="77">
        <f t="shared" ref="D86:H86" si="20">SUM(D87:D93)</f>
        <v>0</v>
      </c>
      <c r="E86" s="77">
        <f t="shared" si="20"/>
        <v>0</v>
      </c>
      <c r="F86" s="77">
        <f t="shared" si="20"/>
        <v>0</v>
      </c>
      <c r="G86" s="77">
        <f t="shared" si="20"/>
        <v>0</v>
      </c>
      <c r="H86" s="77">
        <f t="shared" si="20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8" t="s">
        <v>257</v>
      </c>
      <c r="B94" s="259"/>
      <c r="C94" s="77">
        <f>SUM(C95:C103)</f>
        <v>0</v>
      </c>
      <c r="D94" s="77">
        <f t="shared" ref="D94:H94" si="21">SUM(D95:D103)</f>
        <v>0</v>
      </c>
      <c r="E94" s="77">
        <f t="shared" si="21"/>
        <v>0</v>
      </c>
      <c r="F94" s="77">
        <f t="shared" si="21"/>
        <v>0</v>
      </c>
      <c r="G94" s="77">
        <f t="shared" si="21"/>
        <v>0</v>
      </c>
      <c r="H94" s="77">
        <f t="shared" si="21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8" t="s">
        <v>267</v>
      </c>
      <c r="B104" s="259"/>
      <c r="C104" s="77">
        <f>SUM(C105:C113)</f>
        <v>0</v>
      </c>
      <c r="D104" s="77">
        <f t="shared" ref="D104:H104" si="22">SUM(D105:D113)</f>
        <v>0</v>
      </c>
      <c r="E104" s="77">
        <f t="shared" si="22"/>
        <v>0</v>
      </c>
      <c r="F104" s="77">
        <f t="shared" si="22"/>
        <v>0</v>
      </c>
      <c r="G104" s="77">
        <f t="shared" si="22"/>
        <v>0</v>
      </c>
      <c r="H104" s="77">
        <f t="shared" si="22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78" t="s">
        <v>277</v>
      </c>
      <c r="B114" s="279"/>
      <c r="C114" s="77">
        <f>SUM(C115:C123)</f>
        <v>0</v>
      </c>
      <c r="D114" s="77">
        <f t="shared" ref="D114:H114" si="23">SUM(D115:D123)</f>
        <v>0</v>
      </c>
      <c r="E114" s="77">
        <f t="shared" si="23"/>
        <v>0</v>
      </c>
      <c r="F114" s="77">
        <f t="shared" si="23"/>
        <v>0</v>
      </c>
      <c r="G114" s="77">
        <f t="shared" si="23"/>
        <v>0</v>
      </c>
      <c r="H114" s="77">
        <f t="shared" si="23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78" t="s">
        <v>287</v>
      </c>
      <c r="B124" s="279"/>
      <c r="C124" s="77">
        <f>SUM(C125:C133)</f>
        <v>0</v>
      </c>
      <c r="D124" s="77">
        <f t="shared" ref="D124:H124" si="24">SUM(D125:D133)</f>
        <v>0</v>
      </c>
      <c r="E124" s="77">
        <f t="shared" si="24"/>
        <v>0</v>
      </c>
      <c r="F124" s="77">
        <f t="shared" si="24"/>
        <v>0</v>
      </c>
      <c r="G124" s="77">
        <f t="shared" si="24"/>
        <v>0</v>
      </c>
      <c r="H124" s="77">
        <f t="shared" si="24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8" t="s">
        <v>297</v>
      </c>
      <c r="B134" s="259"/>
      <c r="C134" s="77">
        <f>SUM(C135:C137)</f>
        <v>0</v>
      </c>
      <c r="D134" s="77">
        <f t="shared" ref="D134:H134" si="25">SUM(D135:D137)</f>
        <v>0</v>
      </c>
      <c r="E134" s="77">
        <f t="shared" si="25"/>
        <v>0</v>
      </c>
      <c r="F134" s="77">
        <f t="shared" si="25"/>
        <v>0</v>
      </c>
      <c r="G134" s="77">
        <f t="shared" si="25"/>
        <v>0</v>
      </c>
      <c r="H134" s="77">
        <f t="shared" si="25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8" t="s">
        <v>301</v>
      </c>
      <c r="B138" s="259"/>
      <c r="C138" s="77">
        <f>SUM(C139:C146)</f>
        <v>0</v>
      </c>
      <c r="D138" s="77">
        <f t="shared" ref="D138:H138" si="26">SUM(D139:D146)</f>
        <v>0</v>
      </c>
      <c r="E138" s="77">
        <f t="shared" si="26"/>
        <v>0</v>
      </c>
      <c r="F138" s="77">
        <f t="shared" si="26"/>
        <v>0</v>
      </c>
      <c r="G138" s="77">
        <f t="shared" si="26"/>
        <v>0</v>
      </c>
      <c r="H138" s="77">
        <f t="shared" si="26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8" t="s">
        <v>310</v>
      </c>
      <c r="B147" s="259"/>
      <c r="C147" s="77">
        <f>SUM(C148:C150)</f>
        <v>0</v>
      </c>
      <c r="D147" s="77">
        <f t="shared" ref="D147:H147" si="27">SUM(D148:D150)</f>
        <v>0</v>
      </c>
      <c r="E147" s="77">
        <f t="shared" si="27"/>
        <v>0</v>
      </c>
      <c r="F147" s="77">
        <f t="shared" si="27"/>
        <v>0</v>
      </c>
      <c r="G147" s="77">
        <f t="shared" si="27"/>
        <v>0</v>
      </c>
      <c r="H147" s="77">
        <f t="shared" si="27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8" t="s">
        <v>314</v>
      </c>
      <c r="B151" s="259"/>
      <c r="C151" s="77">
        <f>SUM(C152:C158)</f>
        <v>0</v>
      </c>
      <c r="D151" s="77">
        <f t="shared" ref="D151:H151" si="28">SUM(D152:D158)</f>
        <v>0</v>
      </c>
      <c r="E151" s="77">
        <f t="shared" si="28"/>
        <v>0</v>
      </c>
      <c r="F151" s="77">
        <f t="shared" si="28"/>
        <v>0</v>
      </c>
      <c r="G151" s="77">
        <f t="shared" si="28"/>
        <v>0</v>
      </c>
      <c r="H151" s="77">
        <f t="shared" si="28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8" t="s">
        <v>323</v>
      </c>
      <c r="B160" s="259"/>
      <c r="C160" s="77">
        <f>C8+C85</f>
        <v>54544554</v>
      </c>
      <c r="D160" s="77">
        <f t="shared" ref="D160:H160" si="29">D8+D85</f>
        <v>-36402.800000000279</v>
      </c>
      <c r="E160" s="77">
        <f t="shared" si="29"/>
        <v>54508150.200000003</v>
      </c>
      <c r="F160" s="77">
        <f t="shared" si="29"/>
        <v>15330634.58</v>
      </c>
      <c r="G160" s="77">
        <f t="shared" si="29"/>
        <v>15330634.58</v>
      </c>
      <c r="H160" s="77">
        <f t="shared" si="29"/>
        <v>39177515.619999997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445</v>
      </c>
      <c r="B165" s="163"/>
      <c r="C165" s="163"/>
      <c r="D165" s="110"/>
      <c r="E165" s="163" t="s">
        <v>442</v>
      </c>
      <c r="F165" s="163"/>
      <c r="G165" s="163"/>
      <c r="H165" s="163"/>
    </row>
    <row r="166" spans="1:8" x14ac:dyDescent="0.25">
      <c r="A166" s="161" t="s">
        <v>441</v>
      </c>
      <c r="B166" s="161"/>
      <c r="C166" s="161"/>
      <c r="D166" s="110"/>
      <c r="E166" s="161" t="s">
        <v>443</v>
      </c>
      <c r="F166" s="161"/>
      <c r="G166" s="161"/>
      <c r="H166" s="161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60" zoomScaleNormal="160" workbookViewId="0">
      <selection activeCell="E11" sqref="E11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2" t="s">
        <v>429</v>
      </c>
      <c r="B1" s="283"/>
      <c r="C1" s="283"/>
      <c r="D1" s="283"/>
      <c r="E1" s="283"/>
      <c r="F1" s="283"/>
      <c r="G1" s="284"/>
    </row>
    <row r="2" spans="1:7" x14ac:dyDescent="0.25">
      <c r="A2" s="171" t="s">
        <v>242</v>
      </c>
      <c r="B2" s="285"/>
      <c r="C2" s="285"/>
      <c r="D2" s="285"/>
      <c r="E2" s="285"/>
      <c r="F2" s="285"/>
      <c r="G2" s="286"/>
    </row>
    <row r="3" spans="1:7" x14ac:dyDescent="0.25">
      <c r="A3" s="171" t="s">
        <v>324</v>
      </c>
      <c r="B3" s="285"/>
      <c r="C3" s="285"/>
      <c r="D3" s="285"/>
      <c r="E3" s="285"/>
      <c r="F3" s="285"/>
      <c r="G3" s="286"/>
    </row>
    <row r="4" spans="1:7" x14ac:dyDescent="0.25">
      <c r="A4" s="171" t="s">
        <v>451</v>
      </c>
      <c r="B4" s="285"/>
      <c r="C4" s="285"/>
      <c r="D4" s="285"/>
      <c r="E4" s="285"/>
      <c r="F4" s="285"/>
      <c r="G4" s="286"/>
    </row>
    <row r="5" spans="1:7" ht="15.75" thickBot="1" x14ac:dyDescent="0.3">
      <c r="A5" s="287" t="s">
        <v>1</v>
      </c>
      <c r="B5" s="288"/>
      <c r="C5" s="288"/>
      <c r="D5" s="288"/>
      <c r="E5" s="288"/>
      <c r="F5" s="288"/>
      <c r="G5" s="289"/>
    </row>
    <row r="6" spans="1:7" ht="15.75" thickBot="1" x14ac:dyDescent="0.3">
      <c r="A6" s="235" t="s">
        <v>2</v>
      </c>
      <c r="B6" s="209" t="s">
        <v>244</v>
      </c>
      <c r="C6" s="210"/>
      <c r="D6" s="210"/>
      <c r="E6" s="210"/>
      <c r="F6" s="211"/>
      <c r="G6" s="235" t="s">
        <v>245</v>
      </c>
    </row>
    <row r="7" spans="1:7" ht="17.25" thickBot="1" x14ac:dyDescent="0.3">
      <c r="A7" s="236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6"/>
    </row>
    <row r="8" spans="1:7" x14ac:dyDescent="0.25">
      <c r="A8" s="12" t="s">
        <v>325</v>
      </c>
      <c r="B8" s="290">
        <f>SUM(B10:B17)</f>
        <v>54544554</v>
      </c>
      <c r="C8" s="290">
        <f t="shared" ref="C8:G8" si="0">SUM(C10:C17)</f>
        <v>-36403.260000000009</v>
      </c>
      <c r="D8" s="290">
        <f t="shared" si="0"/>
        <v>54508150.739999995</v>
      </c>
      <c r="E8" s="290">
        <f t="shared" si="0"/>
        <v>15330635.01</v>
      </c>
      <c r="F8" s="290">
        <f t="shared" si="0"/>
        <v>15330635.01</v>
      </c>
      <c r="G8" s="290">
        <f t="shared" si="0"/>
        <v>39177515.729999997</v>
      </c>
    </row>
    <row r="9" spans="1:7" x14ac:dyDescent="0.25">
      <c r="A9" s="12" t="s">
        <v>326</v>
      </c>
      <c r="B9" s="291"/>
      <c r="C9" s="291"/>
      <c r="D9" s="291"/>
      <c r="E9" s="291"/>
      <c r="F9" s="291"/>
      <c r="G9" s="291"/>
    </row>
    <row r="10" spans="1:7" x14ac:dyDescent="0.25">
      <c r="A10" s="17" t="s">
        <v>440</v>
      </c>
      <c r="B10" s="75">
        <v>50695473</v>
      </c>
      <c r="C10" s="75">
        <v>-463866.52</v>
      </c>
      <c r="D10" s="75">
        <v>50231606.479999997</v>
      </c>
      <c r="E10" s="75">
        <v>13016355.07</v>
      </c>
      <c r="F10" s="75">
        <v>13016355.07</v>
      </c>
      <c r="G10" s="75">
        <v>37215251.409999996</v>
      </c>
    </row>
    <row r="11" spans="1:7" x14ac:dyDescent="0.25">
      <c r="A11" s="17" t="s">
        <v>449</v>
      </c>
      <c r="B11" s="75">
        <v>3849081</v>
      </c>
      <c r="C11" s="75">
        <v>427463.26</v>
      </c>
      <c r="D11" s="75">
        <v>4276544.26</v>
      </c>
      <c r="E11" s="75">
        <v>2314279.94</v>
      </c>
      <c r="F11" s="75">
        <v>2314279.94</v>
      </c>
      <c r="G11" s="75">
        <v>1962264.32</v>
      </c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91">
        <f>SUM(B21:B28)</f>
        <v>0</v>
      </c>
      <c r="C19" s="291">
        <f t="shared" ref="C19:G19" si="1">SUM(C21:C28)</f>
        <v>0</v>
      </c>
      <c r="D19" s="291">
        <f t="shared" si="1"/>
        <v>0</v>
      </c>
      <c r="E19" s="291">
        <f t="shared" si="1"/>
        <v>0</v>
      </c>
      <c r="F19" s="291">
        <f t="shared" si="1"/>
        <v>0</v>
      </c>
      <c r="G19" s="291">
        <f t="shared" si="1"/>
        <v>0</v>
      </c>
    </row>
    <row r="20" spans="1:7" x14ac:dyDescent="0.25">
      <c r="A20" s="14" t="s">
        <v>328</v>
      </c>
      <c r="B20" s="291"/>
      <c r="C20" s="291"/>
      <c r="D20" s="291"/>
      <c r="E20" s="291"/>
      <c r="F20" s="291"/>
      <c r="G20" s="291"/>
    </row>
    <row r="21" spans="1:7" x14ac:dyDescent="0.25">
      <c r="A21" s="17" t="s">
        <v>430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54544554</v>
      </c>
      <c r="C30" s="76">
        <f t="shared" ref="C30:G30" si="2">C8+C19</f>
        <v>-36403.260000000009</v>
      </c>
      <c r="D30" s="76">
        <f t="shared" si="2"/>
        <v>54508150.739999995</v>
      </c>
      <c r="E30" s="76">
        <f t="shared" si="2"/>
        <v>15330635.01</v>
      </c>
      <c r="F30" s="76">
        <f t="shared" si="2"/>
        <v>15330635.01</v>
      </c>
      <c r="G30" s="76">
        <f t="shared" si="2"/>
        <v>39177515.729999997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445</v>
      </c>
      <c r="B35" s="161"/>
      <c r="C35" s="161"/>
      <c r="D35" s="163" t="s">
        <v>442</v>
      </c>
      <c r="E35" s="163"/>
      <c r="F35" s="163"/>
      <c r="G35" s="163"/>
    </row>
    <row r="36" spans="1:7" x14ac:dyDescent="0.25">
      <c r="A36" s="161" t="s">
        <v>441</v>
      </c>
      <c r="B36" s="161"/>
      <c r="C36" s="161"/>
      <c r="D36" s="161" t="s">
        <v>443</v>
      </c>
      <c r="E36" s="161"/>
      <c r="F36" s="161"/>
      <c r="G36" s="161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60" zoomScaleNormal="160" workbookViewId="0">
      <selection activeCell="F23" sqref="F23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4" t="s">
        <v>429</v>
      </c>
      <c r="B1" s="225"/>
      <c r="C1" s="225"/>
      <c r="D1" s="225"/>
      <c r="E1" s="225"/>
      <c r="F1" s="225"/>
      <c r="G1" s="225"/>
      <c r="H1" s="292"/>
    </row>
    <row r="2" spans="1:8" ht="12" customHeight="1" x14ac:dyDescent="0.25">
      <c r="A2" s="227" t="s">
        <v>242</v>
      </c>
      <c r="B2" s="228"/>
      <c r="C2" s="228"/>
      <c r="D2" s="228"/>
      <c r="E2" s="228"/>
      <c r="F2" s="228"/>
      <c r="G2" s="228"/>
      <c r="H2" s="293"/>
    </row>
    <row r="3" spans="1:8" ht="12" customHeight="1" x14ac:dyDescent="0.25">
      <c r="A3" s="227" t="s">
        <v>329</v>
      </c>
      <c r="B3" s="228"/>
      <c r="C3" s="228"/>
      <c r="D3" s="228"/>
      <c r="E3" s="228"/>
      <c r="F3" s="228"/>
      <c r="G3" s="228"/>
      <c r="H3" s="293"/>
    </row>
    <row r="4" spans="1:8" ht="12" customHeight="1" x14ac:dyDescent="0.25">
      <c r="A4" s="227" t="s">
        <v>452</v>
      </c>
      <c r="B4" s="228"/>
      <c r="C4" s="228"/>
      <c r="D4" s="228"/>
      <c r="E4" s="228"/>
      <c r="F4" s="228"/>
      <c r="G4" s="228"/>
      <c r="H4" s="293"/>
    </row>
    <row r="5" spans="1:8" ht="12" customHeight="1" thickBot="1" x14ac:dyDescent="0.3">
      <c r="A5" s="230" t="s">
        <v>1</v>
      </c>
      <c r="B5" s="231"/>
      <c r="C5" s="231"/>
      <c r="D5" s="231"/>
      <c r="E5" s="231"/>
      <c r="F5" s="231"/>
      <c r="G5" s="231"/>
      <c r="H5" s="294"/>
    </row>
    <row r="6" spans="1:8" ht="15.75" thickBot="1" x14ac:dyDescent="0.3">
      <c r="A6" s="224" t="s">
        <v>2</v>
      </c>
      <c r="B6" s="226"/>
      <c r="C6" s="209" t="s">
        <v>244</v>
      </c>
      <c r="D6" s="210"/>
      <c r="E6" s="210"/>
      <c r="F6" s="210"/>
      <c r="G6" s="211"/>
      <c r="H6" s="235" t="s">
        <v>245</v>
      </c>
    </row>
    <row r="7" spans="1:8" ht="17.25" thickBot="1" x14ac:dyDescent="0.3">
      <c r="A7" s="230"/>
      <c r="B7" s="232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6"/>
    </row>
    <row r="8" spans="1:8" ht="13.5" customHeight="1" x14ac:dyDescent="0.25">
      <c r="A8" s="216" t="s">
        <v>330</v>
      </c>
      <c r="B8" s="295"/>
      <c r="C8" s="76">
        <f>C9+C19+C28+C39</f>
        <v>54544554</v>
      </c>
      <c r="D8" s="76">
        <f t="shared" ref="D8:H8" si="0">D9+D19+D28+D39</f>
        <v>-36403.26</v>
      </c>
      <c r="E8" s="76">
        <f t="shared" si="0"/>
        <v>54508150.740000002</v>
      </c>
      <c r="F8" s="76">
        <f t="shared" si="0"/>
        <v>15330635.01</v>
      </c>
      <c r="G8" s="76">
        <f t="shared" si="0"/>
        <v>15330635.01</v>
      </c>
      <c r="H8" s="76">
        <f t="shared" si="0"/>
        <v>39177515.729999997</v>
      </c>
    </row>
    <row r="9" spans="1:8" ht="11.25" customHeight="1" x14ac:dyDescent="0.25">
      <c r="A9" s="218" t="s">
        <v>431</v>
      </c>
      <c r="B9" s="219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18" t="s">
        <v>432</v>
      </c>
      <c r="B19" s="219"/>
      <c r="C19" s="70">
        <f>SUM(C20:C26)</f>
        <v>54544554</v>
      </c>
      <c r="D19" s="70">
        <f t="shared" ref="D19:H19" si="2">SUM(D20:D26)</f>
        <v>-36403.26</v>
      </c>
      <c r="E19" s="70">
        <f t="shared" si="2"/>
        <v>54508150.740000002</v>
      </c>
      <c r="F19" s="70">
        <f t="shared" si="2"/>
        <v>15330635.01</v>
      </c>
      <c r="G19" s="70">
        <f t="shared" si="2"/>
        <v>15330635.01</v>
      </c>
      <c r="H19" s="70">
        <f t="shared" si="2"/>
        <v>39177515.729999997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54544554</v>
      </c>
      <c r="D23" s="68">
        <v>-36403.26</v>
      </c>
      <c r="E23" s="68">
        <v>54508150.740000002</v>
      </c>
      <c r="F23" s="68">
        <v>15330635.01</v>
      </c>
      <c r="G23" s="68">
        <v>15330635.01</v>
      </c>
      <c r="H23" s="68">
        <v>39177515.729999997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16" t="s">
        <v>433</v>
      </c>
      <c r="B28" s="217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16" t="s">
        <v>434</v>
      </c>
      <c r="B39" s="217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18" t="s">
        <v>359</v>
      </c>
      <c r="B45" s="219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18" t="s">
        <v>431</v>
      </c>
      <c r="B46" s="219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16" t="s">
        <v>432</v>
      </c>
      <c r="B56" s="217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16" t="s">
        <v>433</v>
      </c>
      <c r="B65" s="217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16" t="s">
        <v>434</v>
      </c>
      <c r="B76" s="217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18" t="s">
        <v>323</v>
      </c>
      <c r="B82" s="219"/>
      <c r="C82" s="70">
        <f>C8+C45</f>
        <v>54544554</v>
      </c>
      <c r="D82" s="70">
        <f t="shared" ref="D82:H82" si="10">D8+D45</f>
        <v>-36403.26</v>
      </c>
      <c r="E82" s="70">
        <f t="shared" si="10"/>
        <v>54508150.740000002</v>
      </c>
      <c r="F82" s="70">
        <f t="shared" si="10"/>
        <v>15330635.01</v>
      </c>
      <c r="G82" s="70">
        <f t="shared" si="10"/>
        <v>15330635.01</v>
      </c>
      <c r="H82" s="70">
        <f t="shared" si="10"/>
        <v>39177515.729999997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446</v>
      </c>
      <c r="B87" s="163"/>
      <c r="C87" s="110"/>
      <c r="D87" s="111"/>
      <c r="E87" s="163" t="s">
        <v>442</v>
      </c>
      <c r="F87" s="163"/>
      <c r="G87" s="163"/>
      <c r="H87" s="163"/>
    </row>
    <row r="88" spans="1:8" x14ac:dyDescent="0.25">
      <c r="A88" s="161" t="s">
        <v>441</v>
      </c>
      <c r="B88" s="161"/>
      <c r="C88" s="110"/>
      <c r="D88" s="111"/>
      <c r="E88" s="161" t="s">
        <v>443</v>
      </c>
      <c r="F88" s="161"/>
      <c r="G88" s="161"/>
      <c r="H88" s="161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75" zoomScaleNormal="175" workbookViewId="0">
      <selection activeCell="C18" sqref="C18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7" ht="11.1" customHeight="1" x14ac:dyDescent="0.25">
      <c r="A1" s="296" t="s">
        <v>429</v>
      </c>
      <c r="B1" s="297"/>
      <c r="C1" s="297"/>
      <c r="D1" s="297"/>
      <c r="E1" s="297"/>
      <c r="F1" s="297"/>
      <c r="G1" s="298"/>
    </row>
    <row r="2" spans="1:7" ht="11.1" customHeight="1" x14ac:dyDescent="0.25">
      <c r="A2" s="299" t="s">
        <v>242</v>
      </c>
      <c r="B2" s="300"/>
      <c r="C2" s="300"/>
      <c r="D2" s="300"/>
      <c r="E2" s="300"/>
      <c r="F2" s="300"/>
      <c r="G2" s="301"/>
    </row>
    <row r="3" spans="1:7" ht="11.1" customHeight="1" x14ac:dyDescent="0.25">
      <c r="A3" s="299" t="s">
        <v>360</v>
      </c>
      <c r="B3" s="300"/>
      <c r="C3" s="300"/>
      <c r="D3" s="300"/>
      <c r="E3" s="300"/>
      <c r="F3" s="300"/>
      <c r="G3" s="301"/>
    </row>
    <row r="4" spans="1:7" ht="11.1" customHeight="1" x14ac:dyDescent="0.25">
      <c r="A4" s="227" t="s">
        <v>451</v>
      </c>
      <c r="B4" s="300"/>
      <c r="C4" s="300"/>
      <c r="D4" s="300"/>
      <c r="E4" s="300"/>
      <c r="F4" s="300"/>
      <c r="G4" s="301"/>
    </row>
    <row r="5" spans="1:7" ht="11.1" customHeight="1" thickBot="1" x14ac:dyDescent="0.3">
      <c r="A5" s="302" t="s">
        <v>1</v>
      </c>
      <c r="B5" s="303"/>
      <c r="C5" s="303"/>
      <c r="D5" s="303"/>
      <c r="E5" s="303"/>
      <c r="F5" s="303"/>
      <c r="G5" s="304"/>
    </row>
    <row r="6" spans="1:7" ht="15.75" thickBot="1" x14ac:dyDescent="0.3">
      <c r="A6" s="305" t="s">
        <v>2</v>
      </c>
      <c r="B6" s="307" t="s">
        <v>244</v>
      </c>
      <c r="C6" s="308"/>
      <c r="D6" s="308"/>
      <c r="E6" s="308"/>
      <c r="F6" s="309"/>
      <c r="G6" s="310" t="s">
        <v>245</v>
      </c>
    </row>
    <row r="7" spans="1:7" ht="17.25" thickBot="1" x14ac:dyDescent="0.3">
      <c r="A7" s="306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11"/>
    </row>
    <row r="8" spans="1:7" x14ac:dyDescent="0.25">
      <c r="A8" s="144" t="s">
        <v>362</v>
      </c>
      <c r="B8" s="145">
        <f>B9+B10+B11+B14+B15+B18</f>
        <v>18538857</v>
      </c>
      <c r="C8" s="145">
        <f t="shared" ref="C8:G8" si="0">C9+C10+C11+C14+C15+C18</f>
        <v>-42380.72</v>
      </c>
      <c r="D8" s="145">
        <f t="shared" si="0"/>
        <v>18496476.280000001</v>
      </c>
      <c r="E8" s="145">
        <f t="shared" si="0"/>
        <v>8913329.1600000001</v>
      </c>
      <c r="F8" s="145">
        <f t="shared" si="0"/>
        <v>8913329.1600000001</v>
      </c>
      <c r="G8" s="145">
        <f t="shared" si="0"/>
        <v>9583147.1199999992</v>
      </c>
    </row>
    <row r="9" spans="1:7" x14ac:dyDescent="0.25">
      <c r="A9" s="146" t="s">
        <v>363</v>
      </c>
      <c r="B9" s="160">
        <v>18538857</v>
      </c>
      <c r="C9" s="147">
        <v>-42380.72</v>
      </c>
      <c r="D9" s="160">
        <v>18496476.280000001</v>
      </c>
      <c r="E9" s="147">
        <v>8913329.1600000001</v>
      </c>
      <c r="F9" s="147">
        <v>8913329.1600000001</v>
      </c>
      <c r="G9" s="147">
        <v>9583147.1199999992</v>
      </c>
    </row>
    <row r="10" spans="1:7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7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7" x14ac:dyDescent="0.25">
      <c r="A12" s="146" t="s">
        <v>435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7" x14ac:dyDescent="0.25">
      <c r="A13" s="146" t="s">
        <v>436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7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7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7" x14ac:dyDescent="0.25">
      <c r="A16" s="148" t="s">
        <v>437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438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435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436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437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438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18538857</v>
      </c>
      <c r="C31" s="145">
        <f t="shared" ref="C31:G31" si="6">C8+C20</f>
        <v>-42380.72</v>
      </c>
      <c r="D31" s="145">
        <f t="shared" si="6"/>
        <v>18496476.280000001</v>
      </c>
      <c r="E31" s="145">
        <f t="shared" si="6"/>
        <v>8913329.1600000001</v>
      </c>
      <c r="F31" s="145">
        <f t="shared" si="6"/>
        <v>8913329.1600000001</v>
      </c>
      <c r="G31" s="145">
        <f t="shared" si="6"/>
        <v>9583147.1199999992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445</v>
      </c>
      <c r="B36" s="312"/>
      <c r="C36" s="154"/>
      <c r="D36" s="163" t="s">
        <v>442</v>
      </c>
      <c r="E36" s="312"/>
      <c r="F36" s="312"/>
      <c r="G36" s="312"/>
    </row>
    <row r="37" spans="1:7" x14ac:dyDescent="0.25">
      <c r="A37" s="161" t="s">
        <v>441</v>
      </c>
      <c r="B37" s="313"/>
      <c r="C37" s="154"/>
      <c r="D37" s="161" t="s">
        <v>443</v>
      </c>
      <c r="E37" s="313"/>
      <c r="F37" s="313"/>
      <c r="G37" s="313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 O</cp:lastModifiedBy>
  <cp:lastPrinted>2024-04-05T15:38:30Z</cp:lastPrinted>
  <dcterms:created xsi:type="dcterms:W3CDTF">2016-11-19T16:46:22Z</dcterms:created>
  <dcterms:modified xsi:type="dcterms:W3CDTF">2024-07-23T23:51:07Z</dcterms:modified>
</cp:coreProperties>
</file>