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UIT\"/>
    </mc:Choice>
  </mc:AlternateContent>
  <xr:revisionPtr revIDLastSave="0" documentId="13_ncr:1_{34F585FE-0CE4-484F-8522-4936C1EF54CB}" xr6:coauthVersionLast="40" xr6:coauthVersionMax="40" xr10:uidLastSave="{00000000-0000-0000-0000-000000000000}"/>
  <bookViews>
    <workbookView xWindow="0" yWindow="0" windowWidth="23040" windowHeight="849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9" l="1"/>
  <c r="H31" i="9" s="1"/>
  <c r="E30" i="9"/>
  <c r="H30" i="9" s="1"/>
  <c r="E29" i="9"/>
  <c r="H29" i="9" s="1"/>
  <c r="G28" i="9"/>
  <c r="F28" i="9"/>
  <c r="D28" i="9"/>
  <c r="C28" i="9"/>
  <c r="E27" i="9"/>
  <c r="H27" i="9" s="1"/>
  <c r="E26" i="9"/>
  <c r="H26" i="9" s="1"/>
  <c r="E25" i="9"/>
  <c r="E24" i="9" s="1"/>
  <c r="H24" i="9" s="1"/>
  <c r="G24" i="9"/>
  <c r="F24" i="9"/>
  <c r="D24" i="9"/>
  <c r="C24" i="9"/>
  <c r="C21" i="9" s="1"/>
  <c r="E23" i="9"/>
  <c r="E22" i="9"/>
  <c r="H22" i="9" s="1"/>
  <c r="D21" i="9"/>
  <c r="E19" i="9"/>
  <c r="H19" i="9" s="1"/>
  <c r="E18" i="9"/>
  <c r="H18" i="9" s="1"/>
  <c r="E17" i="9"/>
  <c r="G16" i="9"/>
  <c r="F16" i="9"/>
  <c r="D16" i="9"/>
  <c r="C16" i="9"/>
  <c r="E15" i="9"/>
  <c r="H15" i="9" s="1"/>
  <c r="E14" i="9"/>
  <c r="H14" i="9" s="1"/>
  <c r="H13" i="9"/>
  <c r="E13" i="9"/>
  <c r="G12" i="9"/>
  <c r="F12" i="9"/>
  <c r="F9" i="9" s="1"/>
  <c r="D12" i="9"/>
  <c r="D9" i="9" s="1"/>
  <c r="D32" i="9" s="1"/>
  <c r="C12" i="9"/>
  <c r="C9" i="9" s="1"/>
  <c r="E11" i="9"/>
  <c r="H11" i="9" s="1"/>
  <c r="E10" i="9"/>
  <c r="H10" i="9" s="1"/>
  <c r="E28" i="9" l="1"/>
  <c r="H28" i="9" s="1"/>
  <c r="G9" i="9"/>
  <c r="G32" i="9" s="1"/>
  <c r="F21" i="9"/>
  <c r="C32" i="9"/>
  <c r="E16" i="9"/>
  <c r="H16" i="9" s="1"/>
  <c r="G21" i="9"/>
  <c r="F32" i="9"/>
  <c r="E21" i="9"/>
  <c r="H23" i="9"/>
  <c r="H25" i="9"/>
  <c r="E12" i="9"/>
  <c r="H17" i="9"/>
  <c r="D83" i="8"/>
  <c r="G83" i="8" s="1"/>
  <c r="D82" i="8"/>
  <c r="G82" i="8" s="1"/>
  <c r="D81" i="8"/>
  <c r="G81" i="8" s="1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G70" i="8"/>
  <c r="D70" i="8"/>
  <c r="D69" i="8"/>
  <c r="D68" i="8" s="1"/>
  <c r="G68" i="8" s="1"/>
  <c r="F68" i="8"/>
  <c r="E68" i="8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F49" i="8"/>
  <c r="E49" i="8"/>
  <c r="E48" i="8" s="1"/>
  <c r="C49" i="8"/>
  <c r="C48" i="8" s="1"/>
  <c r="B49" i="8"/>
  <c r="F48" i="8"/>
  <c r="D46" i="8"/>
  <c r="G46" i="8" s="1"/>
  <c r="D45" i="8"/>
  <c r="G45" i="8" s="1"/>
  <c r="D44" i="8"/>
  <c r="G44" i="8" s="1"/>
  <c r="D43" i="8"/>
  <c r="D42" i="8" s="1"/>
  <c r="G42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G25" i="8"/>
  <c r="D25" i="8"/>
  <c r="G24" i="8"/>
  <c r="D24" i="8"/>
  <c r="D23" i="8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F12" i="8"/>
  <c r="E12" i="8"/>
  <c r="C12" i="8"/>
  <c r="B12" i="8"/>
  <c r="B11" i="8" s="1"/>
  <c r="H28" i="7"/>
  <c r="H27" i="7"/>
  <c r="H26" i="7"/>
  <c r="H25" i="7"/>
  <c r="H24" i="7"/>
  <c r="H23" i="7"/>
  <c r="H22" i="7"/>
  <c r="E21" i="7"/>
  <c r="E19" i="7" s="1"/>
  <c r="E20" i="7"/>
  <c r="H20" i="7" s="1"/>
  <c r="G19" i="7"/>
  <c r="F19" i="7"/>
  <c r="D19" i="7"/>
  <c r="C19" i="7"/>
  <c r="H17" i="7"/>
  <c r="H16" i="7"/>
  <c r="H15" i="7"/>
  <c r="H14" i="7"/>
  <c r="H13" i="7"/>
  <c r="H12" i="7"/>
  <c r="H11" i="7"/>
  <c r="E11" i="7"/>
  <c r="E9" i="7" s="1"/>
  <c r="H10" i="7"/>
  <c r="E10" i="7"/>
  <c r="G9" i="7"/>
  <c r="F9" i="7"/>
  <c r="F29" i="7" s="1"/>
  <c r="D9" i="7"/>
  <c r="C9" i="7"/>
  <c r="C29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H86" i="6"/>
  <c r="G86" i="6"/>
  <c r="E86" i="6"/>
  <c r="D86" i="6"/>
  <c r="F83" i="6"/>
  <c r="I83" i="6" s="1"/>
  <c r="F82" i="6"/>
  <c r="I82" i="6" s="1"/>
  <c r="F81" i="6"/>
  <c r="I81" i="6" s="1"/>
  <c r="F80" i="6"/>
  <c r="I80" i="6" s="1"/>
  <c r="F79" i="6"/>
  <c r="I79" i="6" s="1"/>
  <c r="F78" i="6"/>
  <c r="I78" i="6" s="1"/>
  <c r="F77" i="6"/>
  <c r="H76" i="6"/>
  <c r="G76" i="6"/>
  <c r="E76" i="6"/>
  <c r="D76" i="6"/>
  <c r="F75" i="6"/>
  <c r="I75" i="6" s="1"/>
  <c r="F74" i="6"/>
  <c r="I74" i="6" s="1"/>
  <c r="F73" i="6"/>
  <c r="I73" i="6" s="1"/>
  <c r="H72" i="6"/>
  <c r="G72" i="6"/>
  <c r="F72" i="6"/>
  <c r="I72" i="6" s="1"/>
  <c r="E72" i="6"/>
  <c r="D72" i="6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F65" i="6"/>
  <c r="I65" i="6" s="1"/>
  <c r="F64" i="6"/>
  <c r="I64" i="6" s="1"/>
  <c r="H63" i="6"/>
  <c r="G63" i="6"/>
  <c r="E63" i="6"/>
  <c r="D63" i="6"/>
  <c r="F62" i="6"/>
  <c r="I62" i="6" s="1"/>
  <c r="F61" i="6"/>
  <c r="I61" i="6" s="1"/>
  <c r="F60" i="6"/>
  <c r="H59" i="6"/>
  <c r="G59" i="6"/>
  <c r="E59" i="6"/>
  <c r="D59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H39" i="6"/>
  <c r="G39" i="6"/>
  <c r="E39" i="6"/>
  <c r="E10" i="6" s="1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I32" i="6"/>
  <c r="F32" i="6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H11" i="6"/>
  <c r="H10" i="6" s="1"/>
  <c r="G11" i="6"/>
  <c r="E11" i="6"/>
  <c r="D11" i="6"/>
  <c r="G77" i="5"/>
  <c r="F77" i="5"/>
  <c r="D77" i="5"/>
  <c r="C77" i="5"/>
  <c r="H76" i="5"/>
  <c r="E76" i="5"/>
  <c r="E77" i="5" s="1"/>
  <c r="H75" i="5"/>
  <c r="E75" i="5"/>
  <c r="H70" i="5"/>
  <c r="H69" i="5" s="1"/>
  <c r="E70" i="5"/>
  <c r="E69" i="5" s="1"/>
  <c r="G69" i="5"/>
  <c r="F69" i="5"/>
  <c r="D69" i="5"/>
  <c r="C69" i="5"/>
  <c r="H65" i="5"/>
  <c r="E65" i="5"/>
  <c r="H64" i="5"/>
  <c r="E64" i="5"/>
  <c r="H63" i="5"/>
  <c r="H61" i="5" s="1"/>
  <c r="E63" i="5"/>
  <c r="H62" i="5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H48" i="5"/>
  <c r="H47" i="5" s="1"/>
  <c r="E48" i="5"/>
  <c r="G47" i="5"/>
  <c r="F47" i="5"/>
  <c r="F67" i="5" s="1"/>
  <c r="D47" i="5"/>
  <c r="C47" i="5"/>
  <c r="H40" i="5"/>
  <c r="E40" i="5"/>
  <c r="E38" i="5" s="1"/>
  <c r="H39" i="5"/>
  <c r="H38" i="5" s="1"/>
  <c r="E39" i="5"/>
  <c r="G38" i="5"/>
  <c r="F38" i="5"/>
  <c r="D38" i="5"/>
  <c r="C38" i="5"/>
  <c r="H37" i="5"/>
  <c r="H36" i="5" s="1"/>
  <c r="E37" i="5"/>
  <c r="E36" i="5" s="1"/>
  <c r="G36" i="5"/>
  <c r="F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G42" i="5" s="1"/>
  <c r="F17" i="5"/>
  <c r="F42" i="5" s="1"/>
  <c r="D17" i="5"/>
  <c r="D42" i="5" s="1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C76" i="4"/>
  <c r="C74" i="4" s="1"/>
  <c r="E75" i="4"/>
  <c r="D75" i="4"/>
  <c r="D74" i="4" s="1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C64" i="4" s="1"/>
  <c r="C66" i="4" s="1"/>
  <c r="E44" i="4"/>
  <c r="D44" i="4"/>
  <c r="D48" i="4" s="1"/>
  <c r="D12" i="4" s="1"/>
  <c r="D9" i="4" s="1"/>
  <c r="D22" i="4" s="1"/>
  <c r="D24" i="4" s="1"/>
  <c r="D26" i="4" s="1"/>
  <c r="D35" i="4" s="1"/>
  <c r="C44" i="4"/>
  <c r="E41" i="4"/>
  <c r="E48" i="4" s="1"/>
  <c r="E12" i="4" s="1"/>
  <c r="E9" i="4" s="1"/>
  <c r="E22" i="4" s="1"/>
  <c r="E24" i="4" s="1"/>
  <c r="E26" i="4" s="1"/>
  <c r="E35" i="4" s="1"/>
  <c r="D41" i="4"/>
  <c r="C41" i="4"/>
  <c r="C48" i="4" s="1"/>
  <c r="C12" i="4" s="1"/>
  <c r="C9" i="4" s="1"/>
  <c r="E31" i="4"/>
  <c r="D31" i="4"/>
  <c r="C31" i="4"/>
  <c r="E18" i="4"/>
  <c r="D18" i="4"/>
  <c r="C18" i="4"/>
  <c r="E14" i="4"/>
  <c r="D14" i="4"/>
  <c r="C14" i="4"/>
  <c r="L20" i="3"/>
  <c r="L19" i="3"/>
  <c r="L18" i="3"/>
  <c r="L17" i="3"/>
  <c r="L16" i="3"/>
  <c r="L15" i="3" s="1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I21" i="3" s="1"/>
  <c r="H9" i="3"/>
  <c r="G9" i="3"/>
  <c r="G21" i="3" s="1"/>
  <c r="F9" i="3"/>
  <c r="F21" i="3" s="1"/>
  <c r="E9" i="3"/>
  <c r="E21" i="3" s="1"/>
  <c r="D9" i="3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I8" i="2" s="1"/>
  <c r="I19" i="2" s="1"/>
  <c r="H9" i="2"/>
  <c r="G9" i="2"/>
  <c r="F9" i="2"/>
  <c r="F8" i="2" s="1"/>
  <c r="F19" i="2" s="1"/>
  <c r="E9" i="2"/>
  <c r="D9" i="2"/>
  <c r="C9" i="2"/>
  <c r="C8" i="2" s="1"/>
  <c r="C19" i="2" s="1"/>
  <c r="G75" i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C47" i="1" s="1"/>
  <c r="C62" i="1" s="1"/>
  <c r="H8" i="2" l="1"/>
  <c r="H19" i="2" s="1"/>
  <c r="G26" i="2"/>
  <c r="F11" i="6"/>
  <c r="D10" i="6"/>
  <c r="D160" i="6" s="1"/>
  <c r="I29" i="6"/>
  <c r="H85" i="6"/>
  <c r="F104" i="6"/>
  <c r="I104" i="6" s="1"/>
  <c r="F147" i="6"/>
  <c r="I147" i="6" s="1"/>
  <c r="E29" i="7"/>
  <c r="G43" i="8"/>
  <c r="B85" i="8"/>
  <c r="F47" i="1"/>
  <c r="F59" i="1" s="1"/>
  <c r="F79" i="1"/>
  <c r="D21" i="3"/>
  <c r="H21" i="3"/>
  <c r="L9" i="3"/>
  <c r="C42" i="5"/>
  <c r="E56" i="5"/>
  <c r="E61" i="5"/>
  <c r="H77" i="5"/>
  <c r="G29" i="7"/>
  <c r="B48" i="8"/>
  <c r="G8" i="2"/>
  <c r="G19" i="2" s="1"/>
  <c r="E74" i="4"/>
  <c r="D85" i="6"/>
  <c r="H21" i="7"/>
  <c r="H19" i="7" s="1"/>
  <c r="H21" i="9"/>
  <c r="E9" i="9"/>
  <c r="H12" i="9"/>
  <c r="L21" i="3"/>
  <c r="D8" i="2"/>
  <c r="D19" i="2" s="1"/>
  <c r="F49" i="6"/>
  <c r="F114" i="6"/>
  <c r="I114" i="6" s="1"/>
  <c r="C11" i="8"/>
  <c r="D31" i="8"/>
  <c r="G31" i="8" s="1"/>
  <c r="G69" i="8"/>
  <c r="D82" i="4"/>
  <c r="D84" i="4" s="1"/>
  <c r="E8" i="2"/>
  <c r="E19" i="2" s="1"/>
  <c r="C22" i="4"/>
  <c r="C24" i="4" s="1"/>
  <c r="C26" i="4" s="1"/>
  <c r="C35" i="4" s="1"/>
  <c r="F72" i="5"/>
  <c r="E29" i="5"/>
  <c r="E47" i="5"/>
  <c r="E67" i="5" s="1"/>
  <c r="I12" i="6"/>
  <c r="F76" i="6"/>
  <c r="I76" i="6" s="1"/>
  <c r="D29" i="7"/>
  <c r="E11" i="8"/>
  <c r="E85" i="8" s="1"/>
  <c r="D49" i="8"/>
  <c r="G49" i="8" s="1"/>
  <c r="D79" i="8"/>
  <c r="G79" i="8" s="1"/>
  <c r="D64" i="4"/>
  <c r="D66" i="4" s="1"/>
  <c r="C67" i="5"/>
  <c r="F63" i="6"/>
  <c r="I63" i="6" s="1"/>
  <c r="F94" i="6"/>
  <c r="I94" i="6" s="1"/>
  <c r="E85" i="6"/>
  <c r="E160" i="6" s="1"/>
  <c r="F11" i="8"/>
  <c r="F85" i="8" s="1"/>
  <c r="D59" i="8"/>
  <c r="G59" i="8" s="1"/>
  <c r="G47" i="1"/>
  <c r="G59" i="1" s="1"/>
  <c r="D47" i="1"/>
  <c r="D62" i="1" s="1"/>
  <c r="E64" i="4"/>
  <c r="E66" i="4" s="1"/>
  <c r="C82" i="4"/>
  <c r="C84" i="4" s="1"/>
  <c r="E17" i="5"/>
  <c r="E42" i="5" s="1"/>
  <c r="E72" i="5" s="1"/>
  <c r="D67" i="5"/>
  <c r="F39" i="6"/>
  <c r="G85" i="6"/>
  <c r="D12" i="8"/>
  <c r="G12" i="8" s="1"/>
  <c r="D22" i="8"/>
  <c r="G22" i="8" s="1"/>
  <c r="C21" i="3"/>
  <c r="K21" i="3"/>
  <c r="H17" i="5"/>
  <c r="F134" i="6"/>
  <c r="I134" i="6" s="1"/>
  <c r="G13" i="8"/>
  <c r="H160" i="6"/>
  <c r="G21" i="2"/>
  <c r="G67" i="5"/>
  <c r="G72" i="5" s="1"/>
  <c r="H56" i="5"/>
  <c r="H67" i="5" s="1"/>
  <c r="F19" i="6"/>
  <c r="F59" i="6"/>
  <c r="I59" i="6" s="1"/>
  <c r="F86" i="6"/>
  <c r="I86" i="6" s="1"/>
  <c r="H9" i="7"/>
  <c r="H29" i="5"/>
  <c r="G10" i="6"/>
  <c r="G160" i="6" s="1"/>
  <c r="F124" i="6"/>
  <c r="I124" i="6" s="1"/>
  <c r="F138" i="6"/>
  <c r="I138" i="6" s="1"/>
  <c r="C85" i="8"/>
  <c r="D48" i="8"/>
  <c r="G48" i="8" s="1"/>
  <c r="G23" i="8"/>
  <c r="G50" i="8"/>
  <c r="G61" i="8"/>
  <c r="I11" i="6"/>
  <c r="F151" i="6"/>
  <c r="I151" i="6" s="1"/>
  <c r="I77" i="6"/>
  <c r="I148" i="6"/>
  <c r="I20" i="6"/>
  <c r="I19" i="6" s="1"/>
  <c r="I139" i="6"/>
  <c r="I40" i="6"/>
  <c r="I39" i="6" s="1"/>
  <c r="I50" i="6"/>
  <c r="I49" i="6" s="1"/>
  <c r="I87" i="6"/>
  <c r="I97" i="6"/>
  <c r="I107" i="6"/>
  <c r="I60" i="6"/>
  <c r="F29" i="6"/>
  <c r="C72" i="5"/>
  <c r="D72" i="5"/>
  <c r="E82" i="4"/>
  <c r="E84" i="4" s="1"/>
  <c r="G81" i="1"/>
  <c r="H29" i="7" l="1"/>
  <c r="G11" i="8"/>
  <c r="G85" i="8" s="1"/>
  <c r="F10" i="6"/>
  <c r="H42" i="5"/>
  <c r="H72" i="5" s="1"/>
  <c r="F81" i="1"/>
  <c r="E32" i="9"/>
  <c r="H9" i="9"/>
  <c r="H32" i="9" s="1"/>
  <c r="D11" i="8"/>
  <c r="D85" i="8" s="1"/>
  <c r="I85" i="6"/>
  <c r="F85" i="6"/>
  <c r="F160" i="6" s="1"/>
  <c r="I10" i="6"/>
  <c r="I160" i="6" s="1"/>
</calcChain>
</file>

<file path=xl/sharedStrings.xml><?xml version="1.0" encoding="utf-8"?>
<sst xmlns="http://schemas.openxmlformats.org/spreadsheetml/2006/main" count="660" uniqueCount="451">
  <si>
    <t>UNIVERSIDAD INTERCULTURAL DE TLAXCALA (a)</t>
  </si>
  <si>
    <t>Estado de Situación Financiera Detallado - LDF</t>
  </si>
  <si>
    <t>Al 31 de diciembre de 2023 y al 30 de Junio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</si>
  <si>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</si>
  <si>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</si>
  <si>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</si>
  <si>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</si>
  <si>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</si>
  <si>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</si>
  <si>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</si>
  <si>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</si>
  <si>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</si>
  <si>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</si>
  <si>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</si>
  <si>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</si>
  <si>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</si>
  <si>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</si>
  <si>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</si>
  <si>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</si>
  <si>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</si>
  <si>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</si>
  <si>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</si>
  <si>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</si>
  <si>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</si>
  <si>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</si>
  <si>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</si>
  <si>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</si>
  <si>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</si>
  <si>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</si>
  <si>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</si>
  <si>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</si>
  <si>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</si>
  <si>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</si>
  <si>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</si>
  <si>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</si>
  <si>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</si>
  <si>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</si>
  <si>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</si>
  <si>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</si>
  <si>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</si>
  <si>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</si>
  <si>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</si>
  <si>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</si>
  <si>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</si>
  <si>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</si>
  <si>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</si>
  <si>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</si>
  <si>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</si>
  <si>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</si>
  <si>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</si>
  <si>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</si>
  <si>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</si>
  <si>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</si>
  <si>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</si>
  <si>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</si>
  <si>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</si>
  <si>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</si>
  <si>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</si>
  <si>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</si>
  <si>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</si>
  <si>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</si>
  <si>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</si>
  <si>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</si>
  <si>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</si>
  <si>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</si>
  <si>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</si>
  <si>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</si>
  <si>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</si>
  <si>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</si>
  <si>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</si>
  <si>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</si>
  <si>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</si>
  <si>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</si>
  <si>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</si>
  <si>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</si>
  <si>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</si>
  <si>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</si>
  <si>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</si>
  <si>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</si>
  <si>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</si>
  <si>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</si>
  <si>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</si>
  <si>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</si>
  <si>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</si>
  <si>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</si>
  <si>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</si>
  <si>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</si>
  <si>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</si>
  <si>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</si>
  <si>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</si>
  <si>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</si>
  <si>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</si>
  <si>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</si>
  <si>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</si>
  <si>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</si>
  <si>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</si>
  <si>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</si>
  <si>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</si>
  <si>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</si>
  <si>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</si>
  <si>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</si>
  <si>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</si>
  <si>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</si>
  <si>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</si>
  <si>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</si>
  <si>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</si>
  <si>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</si>
  <si>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</si>
  <si>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</si>
  <si>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</si>
  <si>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</si>
  <si>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</si>
  <si>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</si>
  <si>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</si>
  <si>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</si>
  <si>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</si>
  <si>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</si>
  <si>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</si>
  <si>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</si>
  <si>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</si>
  <si>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</si>
  <si>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</si>
  <si>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</si>
  <si>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</si>
  <si>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</si>
  <si>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</si>
  <si>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</si>
  <si>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</si>
  <si>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</si>
  <si>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</si>
  <si>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</si>
  <si>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</si>
  <si>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</si>
  <si>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</si>
  <si>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</si>
  <si>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</si>
  <si>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</si>
  <si>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</si>
  <si>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</si>
  <si>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</si>
  <si>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</si>
  <si>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</si>
  <si>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</si>
  <si>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</si>
  <si>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</si>
  <si>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</si>
  <si>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</si>
  <si>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</si>
  <si>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</si>
  <si>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</si>
  <si>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</si>
  <si>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</si>
  <si>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</si>
  <si>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</si>
  <si>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</si>
  <si>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</si>
  <si>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</si>
  <si>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</si>
  <si>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</si>
  <si>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</si>
  <si>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</si>
  <si>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</si>
  <si>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</si>
  <si>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</si>
  <si>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</si>
  <si>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</si>
  <si>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</si>
  <si>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</si>
  <si>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</si>
  <si>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</si>
  <si>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</si>
  <si>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</si>
  <si>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</si>
  <si>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</si>
  <si>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Del 01 de Enero al 30 de Junio de 2024 (b)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</si>
  <si>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</si>
  <si>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</si>
  <si>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</si>
  <si>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</si>
  <si>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</si>
  <si>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</si>
  <si>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</si>
  <si>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</si>
  <si>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</si>
  <si>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</si>
  <si>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</si>
  <si>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</si>
  <si>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</si>
  <si>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</si>
  <si>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</si>
  <si>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</si>
  <si>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</si>
  <si>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</si>
  <si>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</si>
  <si>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</si>
  <si>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</si>
  <si>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</si>
  <si>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</si>
  <si>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</si>
  <si>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</si>
  <si>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</si>
  <si>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</si>
  <si>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</si>
  <si>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</si>
  <si>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</si>
  <si>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</si>
  <si>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</si>
  <si>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</si>
  <si>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</si>
  <si>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</si>
  <si>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</si>
  <si>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</si>
  <si>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</si>
  <si>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</si>
  <si>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</si>
  <si>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</si>
  <si>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</si>
  <si>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</si>
  <si>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</si>
  <si>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</si>
  <si>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</si>
  <si>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</si>
  <si>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</si>
  <si>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</si>
  <si>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</si>
  <si>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</si>
  <si>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</si>
  <si>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</si>
  <si>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</si>
  <si>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</si>
  <si>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</si>
  <si>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</si>
  <si>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</si>
  <si>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</si>
  <si>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</si>
  <si>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</si>
  <si>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</si>
  <si>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</si>
  <si>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</si>
  <si>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</si>
  <si>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</si>
  <si>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</si>
  <si>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</si>
  <si>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</si>
  <si>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</si>
  <si>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</si>
  <si>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</si>
  <si>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</si>
  <si>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</si>
  <si>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</si>
  <si>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</si>
  <si>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</si>
  <si>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</si>
  <si>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</si>
  <si>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</si>
  <si>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</si>
  <si>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</si>
  <si>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</si>
  <si>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</si>
  <si>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</si>
  <si>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</si>
  <si>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</si>
  <si>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</si>
  <si>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</si>
  <si>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</si>
  <si>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</si>
  <si>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</si>
  <si>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</si>
  <si>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</si>
  <si>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</si>
  <si>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</si>
  <si>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</si>
  <si>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</si>
  <si>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</si>
  <si>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</si>
  <si>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</si>
  <si>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</si>
  <si>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</si>
  <si>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</si>
  <si>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</si>
  <si>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</si>
  <si>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</si>
  <si>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</si>
  <si>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</si>
  <si>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</si>
  <si>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</si>
  <si>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</si>
  <si>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</si>
  <si>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</si>
  <si>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</si>
  <si>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</si>
  <si>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</si>
  <si>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</si>
  <si>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</si>
  <si>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</si>
  <si>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</si>
  <si>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</si>
  <si>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</si>
  <si>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</si>
  <si>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</si>
  <si>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</si>
  <si>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</si>
  <si>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</si>
  <si>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</si>
  <si>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</si>
  <si>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</si>
  <si>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</si>
  <si>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</si>
  <si>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</si>
  <si>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</si>
  <si>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</si>
  <si>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</si>
  <si>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</si>
  <si>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</si>
  <si>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</si>
  <si>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</si>
  <si>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</si>
  <si>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</si>
  <si>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</si>
  <si>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</si>
  <si>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</si>
  <si>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</si>
  <si>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</si>
  <si>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</si>
  <si>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</si>
  <si>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</si>
  <si>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</si>
  <si>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</si>
  <si>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</si>
  <si>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</si>
  <si>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</si>
  <si>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</si>
  <si>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</si>
  <si>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</si>
  <si>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</si>
  <si>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</si>
  <si>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</si>
  <si>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</si>
  <si>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</si>
  <si>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</si>
  <si>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</si>
  <si>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</si>
  <si>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</si>
  <si>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</si>
  <si>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</si>
  <si>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</si>
  <si>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</si>
  <si>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</si>
  <si>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</si>
  <si>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</si>
  <si>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</si>
  <si>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</si>
  <si>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</si>
  <si>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</si>
  <si>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</si>
  <si>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</si>
  <si>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</si>
  <si>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</si>
  <si>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</si>
  <si>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</si>
  <si>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</si>
  <si>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</si>
  <si>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</si>
  <si>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</si>
  <si>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</si>
  <si>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</si>
  <si>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</si>
  <si>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</si>
  <si>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</si>
  <si>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</si>
  <si>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</si>
  <si>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</si>
  <si>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</si>
  <si>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</si>
  <si>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</si>
  <si>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</si>
  <si>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</si>
  <si>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</si>
  <si>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</si>
  <si>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</si>
  <si>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</si>
  <si>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</si>
  <si>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</si>
  <si>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</si>
  <si>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</si>
  <si>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</si>
  <si>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</si>
  <si>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</si>
  <si>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</si>
  <si>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</si>
  <si>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</si>
  <si>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</si>
  <si>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</si>
  <si>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</si>
  <si>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</si>
  <si>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</si>
  <si>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</si>
  <si>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COORDINACION GENERAL</t>
  </si>
  <si>
    <t>COORDINACION ADMINISTRATIVA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</si>
  <si>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</si>
  <si>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</si>
  <si>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</si>
  <si>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</si>
  <si>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</si>
  <si>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</si>
  <si>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</si>
  <si>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</si>
  <si>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</si>
  <si>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</si>
  <si>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</si>
  <si>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</si>
  <si>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</si>
  <si>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</si>
  <si>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</si>
  <si>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</si>
  <si>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</si>
  <si>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</si>
  <si>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</si>
  <si>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</si>
  <si>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</si>
  <si>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</si>
  <si>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</si>
  <si>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</si>
  <si>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</si>
  <si>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</si>
  <si>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</si>
  <si>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</si>
  <si>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</si>
  <si>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</si>
  <si>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</si>
  <si>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</si>
  <si>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</si>
  <si>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</si>
  <si>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</si>
  <si>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</si>
  <si>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</si>
  <si>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Del 1 de Enero al 30 de Junio de 2024 (b)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</si>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</sst>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5" fontId="1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165" fontId="2" fillId="0" borderId="10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3129915</xdr:colOff>
      <xdr:row>85</xdr:row>
      <xdr:rowOff>102870</xdr:rowOff>
    </xdr:from>
    <xdr:to>
      <xdr:col>4</xdr:col>
      <xdr:colOff>2972289</xdr:colOff>
      <xdr:row>89</xdr:row>
      <xdr:rowOff>47680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5640" y="15685770"/>
          <a:ext cx="5585949" cy="592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2573655</xdr:colOff>
      <xdr:row>44</xdr:row>
      <xdr:rowOff>49530</xdr:rowOff>
    </xdr:from>
    <xdr:to>
      <xdr:col>7</xdr:col>
      <xdr:colOff>461499</xdr:colOff>
      <xdr:row>48</xdr:row>
      <xdr:rowOff>17200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030" y="8669655"/>
          <a:ext cx="5498319" cy="615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701040</xdr:colOff>
      <xdr:row>25</xdr:row>
      <xdr:rowOff>38100</xdr:rowOff>
    </xdr:from>
    <xdr:to>
      <xdr:col>9</xdr:col>
      <xdr:colOff>53829</xdr:colOff>
      <xdr:row>28</xdr:row>
      <xdr:rowOff>121975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420" y="5958840"/>
          <a:ext cx="5639289" cy="6325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2194560</xdr:colOff>
      <xdr:row>87</xdr:row>
      <xdr:rowOff>60960</xdr:rowOff>
    </xdr:from>
    <xdr:to>
      <xdr:col>4</xdr:col>
      <xdr:colOff>610089</xdr:colOff>
      <xdr:row>90</xdr:row>
      <xdr:rowOff>158170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9840" y="17373600"/>
          <a:ext cx="5639289" cy="6325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2263140</xdr:colOff>
      <xdr:row>80</xdr:row>
      <xdr:rowOff>30480</xdr:rowOff>
    </xdr:from>
    <xdr:to>
      <xdr:col>6</xdr:col>
      <xdr:colOff>815829</xdr:colOff>
      <xdr:row>83</xdr:row>
      <xdr:rowOff>137215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" y="18470880"/>
          <a:ext cx="5639289" cy="6325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2049780</xdr:colOff>
      <xdr:row>163</xdr:row>
      <xdr:rowOff>114300</xdr:rowOff>
    </xdr:from>
    <xdr:to>
      <xdr:col>7</xdr:col>
      <xdr:colOff>297669</xdr:colOff>
      <xdr:row>167</xdr:row>
      <xdr:rowOff>45775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8480" y="29215080"/>
          <a:ext cx="5639289" cy="632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1699260</xdr:colOff>
      <xdr:row>32</xdr:row>
      <xdr:rowOff>38100</xdr:rowOff>
    </xdr:from>
    <xdr:to>
      <xdr:col>7</xdr:col>
      <xdr:colOff>30969</xdr:colOff>
      <xdr:row>35</xdr:row>
      <xdr:rowOff>144835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060" y="5844540"/>
          <a:ext cx="5639289" cy="6325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2537460</xdr:colOff>
      <xdr:row>88</xdr:row>
      <xdr:rowOff>45720</xdr:rowOff>
    </xdr:from>
    <xdr:to>
      <xdr:col>5</xdr:col>
      <xdr:colOff>960609</xdr:colOff>
      <xdr:row>91</xdr:row>
      <xdr:rowOff>152455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7460" y="16070580"/>
          <a:ext cx="5639289" cy="6325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35</xdr:row>
      <xdr:rowOff>133350</xdr:rowOff>
    </xdr:from>
    <xdr:to>
      <xdr:col>6</xdr:col>
      <xdr:colOff>613899</xdr:colOff>
      <xdr:row>39</xdr:row>
      <xdr:rowOff>78160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6505575"/>
          <a:ext cx="5433549" cy="592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B8" sqref="B8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66" t="s">
        <v>0</v>
      </c>
      <c r="C2" s="167"/>
      <c r="D2" s="167"/>
      <c r="E2" s="167"/>
      <c r="F2" s="167"/>
      <c r="G2" s="168"/>
    </row>
    <row r="3" spans="2:7" x14ac:dyDescent="0.2">
      <c r="B3" s="169" t="s">
        <v>1</v>
      </c>
      <c r="C3" s="170"/>
      <c r="D3" s="170"/>
      <c r="E3" s="170"/>
      <c r="F3" s="170"/>
      <c r="G3" s="171"/>
    </row>
    <row r="4" spans="2:7" x14ac:dyDescent="0.2">
      <c r="B4" s="169" t="s">
        <v>2</v>
      </c>
      <c r="C4" s="170"/>
      <c r="D4" s="170"/>
      <c r="E4" s="170"/>
      <c r="F4" s="170"/>
      <c r="G4" s="171"/>
    </row>
    <row r="5" spans="2:7" ht="13.5" thickBot="1" x14ac:dyDescent="0.25">
      <c r="B5" s="172" t="s">
        <v>3</v>
      </c>
      <c r="C5" s="173"/>
      <c r="D5" s="173"/>
      <c r="E5" s="173"/>
      <c r="F5" s="173"/>
      <c r="G5" s="174"/>
    </row>
    <row r="6" spans="2:7" ht="26.25" thickBot="1" x14ac:dyDescent="0.25">
      <c r="B6" s="3" t="s">
        <v>4</v>
      </c>
      <c r="C6" s="4" t="s">
        <v>5</v>
      </c>
      <c r="D6" s="4" t="s">
        <v>6</v>
      </c>
      <c r="E6" s="5" t="s">
        <v>4</v>
      </c>
      <c r="F6" s="4" t="s">
        <v>5</v>
      </c>
      <c r="G6" s="4" t="s">
        <v>6</v>
      </c>
    </row>
    <row r="7" spans="2:7" x14ac:dyDescent="0.2">
      <c r="B7" s="6" t="s">
        <v>7</v>
      </c>
      <c r="C7" s="7"/>
      <c r="D7" s="7"/>
      <c r="E7" s="8" t="s">
        <v>8</v>
      </c>
      <c r="F7" s="7"/>
      <c r="G7" s="7"/>
    </row>
    <row r="8" spans="2:7" x14ac:dyDescent="0.2">
      <c r="B8" s="6" t="s">
        <v>9</v>
      </c>
      <c r="C8" s="9"/>
      <c r="D8" s="9"/>
      <c r="E8" s="8" t="s">
        <v>10</v>
      </c>
      <c r="F8" s="9"/>
      <c r="G8" s="9"/>
    </row>
    <row r="9" spans="2:7" x14ac:dyDescent="0.2">
      <c r="B9" s="10" t="s">
        <v>11</v>
      </c>
      <c r="C9" s="9">
        <f>SUM(C10:C16)</f>
        <v>13107811.619999999</v>
      </c>
      <c r="D9" s="9">
        <f>SUM(D10:D16)</f>
        <v>1611894.55</v>
      </c>
      <c r="E9" s="11" t="s">
        <v>12</v>
      </c>
      <c r="F9" s="9">
        <f>SUM(F10:F18)</f>
        <v>1023293.19</v>
      </c>
      <c r="G9" s="9">
        <f>SUM(G10:G18)</f>
        <v>120392.96000000001</v>
      </c>
    </row>
    <row r="10" spans="2:7" x14ac:dyDescent="0.2">
      <c r="B10" s="12" t="s">
        <v>13</v>
      </c>
      <c r="C10" s="9">
        <v>0</v>
      </c>
      <c r="D10" s="9">
        <v>0</v>
      </c>
      <c r="E10" s="13" t="s">
        <v>14</v>
      </c>
      <c r="F10" s="9">
        <v>0</v>
      </c>
      <c r="G10" s="9">
        <v>0</v>
      </c>
    </row>
    <row r="11" spans="2:7" x14ac:dyDescent="0.2">
      <c r="B11" s="12" t="s">
        <v>15</v>
      </c>
      <c r="C11" s="9">
        <v>13107811.619999999</v>
      </c>
      <c r="D11" s="9">
        <v>1611894.55</v>
      </c>
      <c r="E11" s="13" t="s">
        <v>16</v>
      </c>
      <c r="F11" s="9">
        <v>963586.19</v>
      </c>
      <c r="G11" s="9">
        <v>0</v>
      </c>
    </row>
    <row r="12" spans="2:7" x14ac:dyDescent="0.2">
      <c r="B12" s="12" t="s">
        <v>17</v>
      </c>
      <c r="C12" s="9">
        <v>0</v>
      </c>
      <c r="D12" s="9">
        <v>0</v>
      </c>
      <c r="E12" s="13" t="s">
        <v>18</v>
      </c>
      <c r="F12" s="9">
        <v>0</v>
      </c>
      <c r="G12" s="9">
        <v>0</v>
      </c>
    </row>
    <row r="13" spans="2:7" x14ac:dyDescent="0.2">
      <c r="B13" s="12" t="s">
        <v>19</v>
      </c>
      <c r="C13" s="9">
        <v>0</v>
      </c>
      <c r="D13" s="9">
        <v>0</v>
      </c>
      <c r="E13" s="13" t="s">
        <v>20</v>
      </c>
      <c r="F13" s="9">
        <v>0</v>
      </c>
      <c r="G13" s="9">
        <v>0</v>
      </c>
    </row>
    <row r="14" spans="2:7" x14ac:dyDescent="0.2">
      <c r="B14" s="12" t="s">
        <v>21</v>
      </c>
      <c r="C14" s="9">
        <v>0</v>
      </c>
      <c r="D14" s="9">
        <v>0</v>
      </c>
      <c r="E14" s="13" t="s">
        <v>22</v>
      </c>
      <c r="F14" s="9">
        <v>0</v>
      </c>
      <c r="G14" s="9">
        <v>0</v>
      </c>
    </row>
    <row r="15" spans="2:7" ht="25.5" x14ac:dyDescent="0.2">
      <c r="B15" s="12" t="s">
        <v>23</v>
      </c>
      <c r="C15" s="9">
        <v>0</v>
      </c>
      <c r="D15" s="9">
        <v>0</v>
      </c>
      <c r="E15" s="13" t="s">
        <v>24</v>
      </c>
      <c r="F15" s="9">
        <v>0</v>
      </c>
      <c r="G15" s="9">
        <v>0</v>
      </c>
    </row>
    <row r="16" spans="2:7" x14ac:dyDescent="0.2">
      <c r="B16" s="12" t="s">
        <v>25</v>
      </c>
      <c r="C16" s="9">
        <v>0</v>
      </c>
      <c r="D16" s="9">
        <v>0</v>
      </c>
      <c r="E16" s="13" t="s">
        <v>26</v>
      </c>
      <c r="F16" s="9">
        <v>59707</v>
      </c>
      <c r="G16" s="9">
        <v>120392.96000000001</v>
      </c>
    </row>
    <row r="17" spans="2:7" x14ac:dyDescent="0.2">
      <c r="B17" s="10" t="s">
        <v>27</v>
      </c>
      <c r="C17" s="9">
        <f>SUM(C18:C24)</f>
        <v>1789175.98</v>
      </c>
      <c r="D17" s="9">
        <f>SUM(D18:D24)</f>
        <v>411.53</v>
      </c>
      <c r="E17" s="13" t="s">
        <v>28</v>
      </c>
      <c r="F17" s="9">
        <v>0</v>
      </c>
      <c r="G17" s="9">
        <v>0</v>
      </c>
    </row>
    <row r="18" spans="2:7" x14ac:dyDescent="0.2">
      <c r="B18" s="12" t="s">
        <v>29</v>
      </c>
      <c r="C18" s="9">
        <v>0</v>
      </c>
      <c r="D18" s="9">
        <v>0</v>
      </c>
      <c r="E18" s="13" t="s">
        <v>30</v>
      </c>
      <c r="F18" s="9">
        <v>0</v>
      </c>
      <c r="G18" s="9">
        <v>0</v>
      </c>
    </row>
    <row r="19" spans="2:7" x14ac:dyDescent="0.2">
      <c r="B19" s="12" t="s">
        <v>31</v>
      </c>
      <c r="C19" s="9">
        <v>0</v>
      </c>
      <c r="D19" s="9">
        <v>0</v>
      </c>
      <c r="E19" s="11" t="s">
        <v>32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33</v>
      </c>
      <c r="C20" s="9">
        <v>1789175.98</v>
      </c>
      <c r="D20" s="9">
        <v>411.53</v>
      </c>
      <c r="E20" s="13" t="s">
        <v>34</v>
      </c>
      <c r="F20" s="9">
        <v>0</v>
      </c>
      <c r="G20" s="9">
        <v>0</v>
      </c>
    </row>
    <row r="21" spans="2:7" x14ac:dyDescent="0.2">
      <c r="B21" s="12" t="s">
        <v>35</v>
      </c>
      <c r="C21" s="9">
        <v>0</v>
      </c>
      <c r="D21" s="9">
        <v>0</v>
      </c>
      <c r="E21" s="14" t="s">
        <v>36</v>
      </c>
      <c r="F21" s="9">
        <v>0</v>
      </c>
      <c r="G21" s="9">
        <v>0</v>
      </c>
    </row>
    <row r="22" spans="2:7" x14ac:dyDescent="0.2">
      <c r="B22" s="12" t="s">
        <v>37</v>
      </c>
      <c r="C22" s="9">
        <v>0</v>
      </c>
      <c r="D22" s="9">
        <v>0</v>
      </c>
      <c r="E22" s="13" t="s">
        <v>38</v>
      </c>
      <c r="F22" s="9">
        <v>0</v>
      </c>
      <c r="G22" s="9">
        <v>0</v>
      </c>
    </row>
    <row r="23" spans="2:7" x14ac:dyDescent="0.2">
      <c r="B23" s="12" t="s">
        <v>39</v>
      </c>
      <c r="C23" s="9">
        <v>0</v>
      </c>
      <c r="D23" s="9">
        <v>0</v>
      </c>
      <c r="E23" s="11" t="s">
        <v>40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41</v>
      </c>
      <c r="C24" s="9">
        <v>0</v>
      </c>
      <c r="D24" s="9">
        <v>0</v>
      </c>
      <c r="E24" s="13" t="s">
        <v>42</v>
      </c>
      <c r="F24" s="9">
        <v>0</v>
      </c>
      <c r="G24" s="9">
        <v>0</v>
      </c>
    </row>
    <row r="25" spans="2:7" x14ac:dyDescent="0.2">
      <c r="B25" s="10" t="s">
        <v>43</v>
      </c>
      <c r="C25" s="9">
        <f>SUM(C26:C30)</f>
        <v>0</v>
      </c>
      <c r="D25" s="9">
        <f>SUM(D26:D30)</f>
        <v>0</v>
      </c>
      <c r="E25" s="13" t="s">
        <v>44</v>
      </c>
      <c r="F25" s="9">
        <v>0</v>
      </c>
      <c r="G25" s="9">
        <v>0</v>
      </c>
    </row>
    <row r="26" spans="2:7" ht="25.5" x14ac:dyDescent="0.2">
      <c r="B26" s="12" t="s">
        <v>45</v>
      </c>
      <c r="C26" s="9">
        <v>0</v>
      </c>
      <c r="D26" s="9">
        <v>0</v>
      </c>
      <c r="E26" s="11" t="s">
        <v>46</v>
      </c>
      <c r="F26" s="9">
        <v>0</v>
      </c>
      <c r="G26" s="9">
        <v>0</v>
      </c>
    </row>
    <row r="27" spans="2:7" ht="25.5" x14ac:dyDescent="0.2">
      <c r="B27" s="12" t="s">
        <v>47</v>
      </c>
      <c r="C27" s="9">
        <v>0</v>
      </c>
      <c r="D27" s="9">
        <v>0</v>
      </c>
      <c r="E27" s="11" t="s">
        <v>48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49</v>
      </c>
      <c r="C28" s="9">
        <v>0</v>
      </c>
      <c r="D28" s="9">
        <v>0</v>
      </c>
      <c r="E28" s="13" t="s">
        <v>50</v>
      </c>
      <c r="F28" s="9">
        <v>0</v>
      </c>
      <c r="G28" s="9">
        <v>0</v>
      </c>
    </row>
    <row r="29" spans="2:7" x14ac:dyDescent="0.2">
      <c r="B29" s="12" t="s">
        <v>51</v>
      </c>
      <c r="C29" s="9">
        <v>0</v>
      </c>
      <c r="D29" s="9">
        <v>0</v>
      </c>
      <c r="E29" s="13" t="s">
        <v>52</v>
      </c>
      <c r="F29" s="9">
        <v>0</v>
      </c>
      <c r="G29" s="9">
        <v>0</v>
      </c>
    </row>
    <row r="30" spans="2:7" x14ac:dyDescent="0.2">
      <c r="B30" s="12" t="s">
        <v>53</v>
      </c>
      <c r="C30" s="9">
        <v>0</v>
      </c>
      <c r="D30" s="9">
        <v>0</v>
      </c>
      <c r="E30" s="13" t="s">
        <v>54</v>
      </c>
      <c r="F30" s="9">
        <v>0</v>
      </c>
      <c r="G30" s="9">
        <v>0</v>
      </c>
    </row>
    <row r="31" spans="2:7" ht="25.5" x14ac:dyDescent="0.2">
      <c r="B31" s="10" t="s">
        <v>55</v>
      </c>
      <c r="C31" s="9">
        <f>SUM(C32:C36)</f>
        <v>0</v>
      </c>
      <c r="D31" s="9">
        <f>SUM(D32:D36)</f>
        <v>0</v>
      </c>
      <c r="E31" s="11" t="s">
        <v>56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57</v>
      </c>
      <c r="C32" s="9">
        <v>0</v>
      </c>
      <c r="D32" s="9">
        <v>0</v>
      </c>
      <c r="E32" s="13" t="s">
        <v>58</v>
      </c>
      <c r="F32" s="9">
        <v>0</v>
      </c>
      <c r="G32" s="9">
        <v>0</v>
      </c>
    </row>
    <row r="33" spans="2:7" x14ac:dyDescent="0.2">
      <c r="B33" s="12" t="s">
        <v>59</v>
      </c>
      <c r="C33" s="9">
        <v>0</v>
      </c>
      <c r="D33" s="9">
        <v>0</v>
      </c>
      <c r="E33" s="13" t="s">
        <v>60</v>
      </c>
      <c r="F33" s="9">
        <v>0</v>
      </c>
      <c r="G33" s="9">
        <v>0</v>
      </c>
    </row>
    <row r="34" spans="2:7" x14ac:dyDescent="0.2">
      <c r="B34" s="12" t="s">
        <v>61</v>
      </c>
      <c r="C34" s="9">
        <v>0</v>
      </c>
      <c r="D34" s="9">
        <v>0</v>
      </c>
      <c r="E34" s="13" t="s">
        <v>62</v>
      </c>
      <c r="F34" s="9">
        <v>0</v>
      </c>
      <c r="G34" s="9">
        <v>0</v>
      </c>
    </row>
    <row r="35" spans="2:7" ht="25.5" x14ac:dyDescent="0.2">
      <c r="B35" s="12" t="s">
        <v>63</v>
      </c>
      <c r="C35" s="9">
        <v>0</v>
      </c>
      <c r="D35" s="9">
        <v>0</v>
      </c>
      <c r="E35" s="13" t="s">
        <v>64</v>
      </c>
      <c r="F35" s="9">
        <v>0</v>
      </c>
      <c r="G35" s="9">
        <v>0</v>
      </c>
    </row>
    <row r="36" spans="2:7" x14ac:dyDescent="0.2">
      <c r="B36" s="12" t="s">
        <v>65</v>
      </c>
      <c r="C36" s="9">
        <v>0</v>
      </c>
      <c r="D36" s="9">
        <v>0</v>
      </c>
      <c r="E36" s="13" t="s">
        <v>66</v>
      </c>
      <c r="F36" s="9">
        <v>0</v>
      </c>
      <c r="G36" s="9">
        <v>0</v>
      </c>
    </row>
    <row r="37" spans="2:7" x14ac:dyDescent="0.2">
      <c r="B37" s="10" t="s">
        <v>67</v>
      </c>
      <c r="C37" s="9">
        <v>0</v>
      </c>
      <c r="D37" s="9">
        <v>0</v>
      </c>
      <c r="E37" s="13" t="s">
        <v>68</v>
      </c>
      <c r="F37" s="9">
        <v>0</v>
      </c>
      <c r="G37" s="9">
        <v>0</v>
      </c>
    </row>
    <row r="38" spans="2:7" x14ac:dyDescent="0.2">
      <c r="B38" s="10" t="s">
        <v>69</v>
      </c>
      <c r="C38" s="9">
        <f>SUM(C39:C40)</f>
        <v>0</v>
      </c>
      <c r="D38" s="9">
        <f>SUM(D39:D40)</f>
        <v>0</v>
      </c>
      <c r="E38" s="11" t="s">
        <v>70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71</v>
      </c>
      <c r="C39" s="9">
        <v>0</v>
      </c>
      <c r="D39" s="9">
        <v>0</v>
      </c>
      <c r="E39" s="13" t="s">
        <v>72</v>
      </c>
      <c r="F39" s="9">
        <v>0</v>
      </c>
      <c r="G39" s="9">
        <v>0</v>
      </c>
    </row>
    <row r="40" spans="2:7" x14ac:dyDescent="0.2">
      <c r="B40" s="12" t="s">
        <v>73</v>
      </c>
      <c r="C40" s="9">
        <v>0</v>
      </c>
      <c r="D40" s="9">
        <v>0</v>
      </c>
      <c r="E40" s="13" t="s">
        <v>74</v>
      </c>
      <c r="F40" s="9">
        <v>0</v>
      </c>
      <c r="G40" s="9">
        <v>0</v>
      </c>
    </row>
    <row r="41" spans="2:7" x14ac:dyDescent="0.2">
      <c r="B41" s="10" t="s">
        <v>75</v>
      </c>
      <c r="C41" s="9">
        <f>SUM(C42:C45)</f>
        <v>0</v>
      </c>
      <c r="D41" s="9">
        <f>SUM(D42:D45)</f>
        <v>0</v>
      </c>
      <c r="E41" s="13" t="s">
        <v>76</v>
      </c>
      <c r="F41" s="9">
        <v>0</v>
      </c>
      <c r="G41" s="9">
        <v>0</v>
      </c>
    </row>
    <row r="42" spans="2:7" x14ac:dyDescent="0.2">
      <c r="B42" s="12" t="s">
        <v>77</v>
      </c>
      <c r="C42" s="9">
        <v>0</v>
      </c>
      <c r="D42" s="9">
        <v>0</v>
      </c>
      <c r="E42" s="11" t="s">
        <v>78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79</v>
      </c>
      <c r="C43" s="9">
        <v>0</v>
      </c>
      <c r="D43" s="9">
        <v>0</v>
      </c>
      <c r="E43" s="13" t="s">
        <v>80</v>
      </c>
      <c r="F43" s="9">
        <v>0</v>
      </c>
      <c r="G43" s="9">
        <v>0</v>
      </c>
    </row>
    <row r="44" spans="2:7" ht="25.5" x14ac:dyDescent="0.2">
      <c r="B44" s="12" t="s">
        <v>81</v>
      </c>
      <c r="C44" s="9">
        <v>0</v>
      </c>
      <c r="D44" s="9">
        <v>0</v>
      </c>
      <c r="E44" s="13" t="s">
        <v>82</v>
      </c>
      <c r="F44" s="9">
        <v>0</v>
      </c>
      <c r="G44" s="9">
        <v>0</v>
      </c>
    </row>
    <row r="45" spans="2:7" x14ac:dyDescent="0.2">
      <c r="B45" s="12" t="s">
        <v>83</v>
      </c>
      <c r="C45" s="9">
        <v>0</v>
      </c>
      <c r="D45" s="9">
        <v>0</v>
      </c>
      <c r="E45" s="13" t="s">
        <v>84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85</v>
      </c>
      <c r="C47" s="9">
        <f>C9+C17+C25+C31+C37+C38+C41</f>
        <v>14896987.6</v>
      </c>
      <c r="D47" s="9">
        <f>D9+D17+D25+D31+D37+D38+D41</f>
        <v>1612306.08</v>
      </c>
      <c r="E47" s="8" t="s">
        <v>86</v>
      </c>
      <c r="F47" s="9">
        <f>F9+F19+F23+F26+F27+F31+F38+F42</f>
        <v>1023293.19</v>
      </c>
      <c r="G47" s="9">
        <f>G9+G19+G23+G26+G27+G31+G38+G42</f>
        <v>120392.96000000001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87</v>
      </c>
      <c r="C49" s="9"/>
      <c r="D49" s="9"/>
      <c r="E49" s="8" t="s">
        <v>88</v>
      </c>
      <c r="F49" s="9"/>
      <c r="G49" s="9"/>
    </row>
    <row r="50" spans="2:7" x14ac:dyDescent="0.2">
      <c r="B50" s="10" t="s">
        <v>89</v>
      </c>
      <c r="C50" s="9">
        <v>0</v>
      </c>
      <c r="D50" s="9">
        <v>0</v>
      </c>
      <c r="E50" s="11" t="s">
        <v>90</v>
      </c>
      <c r="F50" s="9">
        <v>0</v>
      </c>
      <c r="G50" s="9">
        <v>0</v>
      </c>
    </row>
    <row r="51" spans="2:7" x14ac:dyDescent="0.2">
      <c r="B51" s="10" t="s">
        <v>91</v>
      </c>
      <c r="C51" s="9">
        <v>0</v>
      </c>
      <c r="D51" s="9">
        <v>0</v>
      </c>
      <c r="E51" s="11" t="s">
        <v>92</v>
      </c>
      <c r="F51" s="9">
        <v>0</v>
      </c>
      <c r="G51" s="9">
        <v>0</v>
      </c>
    </row>
    <row r="52" spans="2:7" x14ac:dyDescent="0.2">
      <c r="B52" s="10" t="s">
        <v>93</v>
      </c>
      <c r="C52" s="9">
        <v>0</v>
      </c>
      <c r="D52" s="9">
        <v>0</v>
      </c>
      <c r="E52" s="11" t="s">
        <v>94</v>
      </c>
      <c r="F52" s="9">
        <v>0</v>
      </c>
      <c r="G52" s="9">
        <v>0</v>
      </c>
    </row>
    <row r="53" spans="2:7" x14ac:dyDescent="0.2">
      <c r="B53" s="10" t="s">
        <v>95</v>
      </c>
      <c r="C53" s="9">
        <v>1453257.72</v>
      </c>
      <c r="D53" s="9">
        <v>676357.72</v>
      </c>
      <c r="E53" s="11" t="s">
        <v>96</v>
      </c>
      <c r="F53" s="9">
        <v>0</v>
      </c>
      <c r="G53" s="9">
        <v>0</v>
      </c>
    </row>
    <row r="54" spans="2:7" x14ac:dyDescent="0.2">
      <c r="B54" s="10" t="s">
        <v>97</v>
      </c>
      <c r="C54" s="9">
        <v>0</v>
      </c>
      <c r="D54" s="9">
        <v>23655.88</v>
      </c>
      <c r="E54" s="11" t="s">
        <v>98</v>
      </c>
      <c r="F54" s="9">
        <v>0</v>
      </c>
      <c r="G54" s="9">
        <v>0</v>
      </c>
    </row>
    <row r="55" spans="2:7" x14ac:dyDescent="0.2">
      <c r="B55" s="10" t="s">
        <v>99</v>
      </c>
      <c r="C55" s="9">
        <v>0</v>
      </c>
      <c r="D55" s="9">
        <v>0</v>
      </c>
      <c r="E55" s="11" t="s">
        <v>100</v>
      </c>
      <c r="F55" s="9">
        <v>0</v>
      </c>
      <c r="G55" s="9">
        <v>0</v>
      </c>
    </row>
    <row r="56" spans="2:7" x14ac:dyDescent="0.2">
      <c r="B56" s="10" t="s">
        <v>101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102</v>
      </c>
      <c r="C57" s="9">
        <v>0</v>
      </c>
      <c r="D57" s="9">
        <v>0</v>
      </c>
      <c r="E57" s="8" t="s">
        <v>103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104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105</v>
      </c>
      <c r="F59" s="9">
        <f>F47+F57</f>
        <v>1023293.19</v>
      </c>
      <c r="G59" s="9">
        <f>G47+G57</f>
        <v>120392.96000000001</v>
      </c>
    </row>
    <row r="60" spans="2:7" ht="25.5" x14ac:dyDescent="0.2">
      <c r="B60" s="6" t="s">
        <v>106</v>
      </c>
      <c r="C60" s="9">
        <f>SUM(C50:C58)</f>
        <v>1453257.72</v>
      </c>
      <c r="D60" s="9">
        <f>SUM(D50:D58)</f>
        <v>700013.6</v>
      </c>
      <c r="E60" s="11"/>
      <c r="F60" s="9"/>
      <c r="G60" s="9"/>
    </row>
    <row r="61" spans="2:7" x14ac:dyDescent="0.2">
      <c r="B61" s="10"/>
      <c r="C61" s="9"/>
      <c r="D61" s="9"/>
      <c r="E61" s="8" t="s">
        <v>107</v>
      </c>
      <c r="F61" s="9"/>
      <c r="G61" s="9"/>
    </row>
    <row r="62" spans="2:7" x14ac:dyDescent="0.2">
      <c r="B62" s="6" t="s">
        <v>108</v>
      </c>
      <c r="C62" s="9">
        <f>C47+C60</f>
        <v>16350245.32</v>
      </c>
      <c r="D62" s="9">
        <f>D47+D60</f>
        <v>2312319.6800000002</v>
      </c>
      <c r="E62" s="8"/>
      <c r="F62" s="9"/>
      <c r="G62" s="9"/>
    </row>
    <row r="63" spans="2:7" x14ac:dyDescent="0.2">
      <c r="B63" s="10"/>
      <c r="C63" s="9"/>
      <c r="D63" s="9"/>
      <c r="E63" s="8" t="s">
        <v>109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110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111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112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113</v>
      </c>
      <c r="F68" s="9">
        <f>SUM(F69:F73)</f>
        <v>15326952.129999999</v>
      </c>
      <c r="G68" s="9">
        <f>SUM(G69:G73)</f>
        <v>2191926.7200000002</v>
      </c>
    </row>
    <row r="69" spans="2:7" x14ac:dyDescent="0.2">
      <c r="B69" s="10"/>
      <c r="C69" s="9"/>
      <c r="D69" s="9"/>
      <c r="E69" s="11" t="s">
        <v>114</v>
      </c>
      <c r="F69" s="9">
        <v>13166287.289999999</v>
      </c>
      <c r="G69" s="9">
        <v>2191926.7200000002</v>
      </c>
    </row>
    <row r="70" spans="2:7" x14ac:dyDescent="0.2">
      <c r="B70" s="10"/>
      <c r="C70" s="9"/>
      <c r="D70" s="9"/>
      <c r="E70" s="11" t="s">
        <v>115</v>
      </c>
      <c r="F70" s="9">
        <v>2160664.84</v>
      </c>
      <c r="G70" s="9">
        <v>0</v>
      </c>
    </row>
    <row r="71" spans="2:7" x14ac:dyDescent="0.2">
      <c r="B71" s="10"/>
      <c r="C71" s="9"/>
      <c r="D71" s="9"/>
      <c r="E71" s="11" t="s">
        <v>116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117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118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119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120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121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122</v>
      </c>
      <c r="F79" s="9">
        <f>F63+F68+F75</f>
        <v>15326952.129999999</v>
      </c>
      <c r="G79" s="9">
        <f>G63+G68+G75</f>
        <v>2191926.7200000002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123</v>
      </c>
      <c r="F81" s="9">
        <f>F59+F79</f>
        <v>16350245.319999998</v>
      </c>
      <c r="G81" s="9">
        <f>G59+G79</f>
        <v>2312319.6800000002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3" sqref="C13"/>
    </sheetView>
  </sheetViews>
  <sheetFormatPr baseColWidth="10" defaultColWidth="11.42578125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16384" width="11.42578125" style="20"/>
  </cols>
  <sheetData>
    <row r="1" spans="2:9" ht="13.5" thickBot="1" x14ac:dyDescent="0.25"/>
    <row r="2" spans="2:9" ht="13.5" thickBot="1" x14ac:dyDescent="0.25">
      <c r="B2" s="177" t="s">
        <v>0</v>
      </c>
      <c r="C2" s="178"/>
      <c r="D2" s="178"/>
      <c r="E2" s="178"/>
      <c r="F2" s="178"/>
      <c r="G2" s="178"/>
      <c r="H2" s="178"/>
      <c r="I2" s="179"/>
    </row>
    <row r="3" spans="2:9" ht="13.5" thickBot="1" x14ac:dyDescent="0.25">
      <c r="B3" s="180" t="s">
        <v>124</v>
      </c>
      <c r="C3" s="181"/>
      <c r="D3" s="181"/>
      <c r="E3" s="181"/>
      <c r="F3" s="181"/>
      <c r="G3" s="181"/>
      <c r="H3" s="181"/>
      <c r="I3" s="182"/>
    </row>
    <row r="4" spans="2:9" ht="13.5" thickBot="1" x14ac:dyDescent="0.25">
      <c r="B4" s="180" t="s">
        <v>174</v>
      </c>
      <c r="C4" s="181"/>
      <c r="D4" s="181"/>
      <c r="E4" s="181"/>
      <c r="F4" s="181"/>
      <c r="G4" s="181"/>
      <c r="H4" s="181"/>
      <c r="I4" s="182"/>
    </row>
    <row r="5" spans="2:9" ht="13.5" thickBot="1" x14ac:dyDescent="0.25">
      <c r="B5" s="180" t="s">
        <v>3</v>
      </c>
      <c r="C5" s="181"/>
      <c r="D5" s="181"/>
      <c r="E5" s="181"/>
      <c r="F5" s="181"/>
      <c r="G5" s="181"/>
      <c r="H5" s="181"/>
      <c r="I5" s="182"/>
    </row>
    <row r="6" spans="2:9" ht="76.5" x14ac:dyDescent="0.2">
      <c r="B6" s="21" t="s">
        <v>125</v>
      </c>
      <c r="C6" s="21" t="s">
        <v>126</v>
      </c>
      <c r="D6" s="21" t="s">
        <v>127</v>
      </c>
      <c r="E6" s="21" t="s">
        <v>128</v>
      </c>
      <c r="F6" s="21" t="s">
        <v>129</v>
      </c>
      <c r="G6" s="21" t="s">
        <v>130</v>
      </c>
      <c r="H6" s="21" t="s">
        <v>131</v>
      </c>
      <c r="I6" s="21" t="s">
        <v>132</v>
      </c>
    </row>
    <row r="7" spans="2:9" ht="13.5" thickBot="1" x14ac:dyDescent="0.25">
      <c r="B7" s="22" t="s">
        <v>133</v>
      </c>
      <c r="C7" s="22" t="s">
        <v>134</v>
      </c>
      <c r="D7" s="22" t="s">
        <v>135</v>
      </c>
      <c r="E7" s="22" t="s">
        <v>136</v>
      </c>
      <c r="F7" s="22" t="s">
        <v>137</v>
      </c>
      <c r="G7" s="22" t="s">
        <v>138</v>
      </c>
      <c r="H7" s="22" t="s">
        <v>139</v>
      </c>
      <c r="I7" s="22" t="s">
        <v>140</v>
      </c>
    </row>
    <row r="8" spans="2:9" ht="12.75" customHeight="1" x14ac:dyDescent="0.2">
      <c r="B8" s="23" t="s">
        <v>141</v>
      </c>
      <c r="C8" s="24">
        <f t="shared" ref="C8:I8" si="0">C9+C13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2:9" ht="12.75" customHeight="1" x14ac:dyDescent="0.2">
      <c r="B9" s="23" t="s">
        <v>142</v>
      </c>
      <c r="C9" s="24">
        <f t="shared" ref="C9:I9" si="1">SUM(C10:C12)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</row>
    <row r="10" spans="2:9" x14ac:dyDescent="0.2">
      <c r="B10" s="25" t="s">
        <v>143</v>
      </c>
      <c r="C10" s="24">
        <v>0</v>
      </c>
      <c r="D10" s="24">
        <v>0</v>
      </c>
      <c r="E10" s="24">
        <v>0</v>
      </c>
      <c r="F10" s="24"/>
      <c r="G10" s="26">
        <v>0</v>
      </c>
      <c r="H10" s="24">
        <v>0</v>
      </c>
      <c r="I10" s="24">
        <v>0</v>
      </c>
    </row>
    <row r="11" spans="2:9" x14ac:dyDescent="0.2">
      <c r="B11" s="25" t="s">
        <v>144</v>
      </c>
      <c r="C11" s="26">
        <v>0</v>
      </c>
      <c r="D11" s="26">
        <v>0</v>
      </c>
      <c r="E11" s="26">
        <v>0</v>
      </c>
      <c r="F11" s="26"/>
      <c r="G11" s="26">
        <v>0</v>
      </c>
      <c r="H11" s="26">
        <v>0</v>
      </c>
      <c r="I11" s="26">
        <v>0</v>
      </c>
    </row>
    <row r="12" spans="2:9" x14ac:dyDescent="0.2">
      <c r="B12" s="25" t="s">
        <v>145</v>
      </c>
      <c r="C12" s="26">
        <v>0</v>
      </c>
      <c r="D12" s="26">
        <v>0</v>
      </c>
      <c r="E12" s="26">
        <v>0</v>
      </c>
      <c r="F12" s="26"/>
      <c r="G12" s="26">
        <v>0</v>
      </c>
      <c r="H12" s="26">
        <v>0</v>
      </c>
      <c r="I12" s="26">
        <v>0</v>
      </c>
    </row>
    <row r="13" spans="2:9" ht="12.75" customHeight="1" x14ac:dyDescent="0.2">
      <c r="B13" s="23" t="s">
        <v>146</v>
      </c>
      <c r="C13" s="24">
        <f t="shared" ref="C13:I13" si="2">SUM(C14:C16)</f>
        <v>0</v>
      </c>
      <c r="D13" s="24">
        <f t="shared" si="2"/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</row>
    <row r="14" spans="2:9" x14ac:dyDescent="0.2">
      <c r="B14" s="25" t="s">
        <v>147</v>
      </c>
      <c r="C14" s="24">
        <v>0</v>
      </c>
      <c r="D14" s="24">
        <v>0</v>
      </c>
      <c r="E14" s="24">
        <v>0</v>
      </c>
      <c r="F14" s="24"/>
      <c r="G14" s="26">
        <v>0</v>
      </c>
      <c r="H14" s="24">
        <v>0</v>
      </c>
      <c r="I14" s="24">
        <v>0</v>
      </c>
    </row>
    <row r="15" spans="2:9" x14ac:dyDescent="0.2">
      <c r="B15" s="25" t="s">
        <v>148</v>
      </c>
      <c r="C15" s="26">
        <v>0</v>
      </c>
      <c r="D15" s="26">
        <v>0</v>
      </c>
      <c r="E15" s="26">
        <v>0</v>
      </c>
      <c r="F15" s="26"/>
      <c r="G15" s="26">
        <v>0</v>
      </c>
      <c r="H15" s="26">
        <v>0</v>
      </c>
      <c r="I15" s="26">
        <v>0</v>
      </c>
    </row>
    <row r="16" spans="2:9" x14ac:dyDescent="0.2">
      <c r="B16" s="25" t="s">
        <v>149</v>
      </c>
      <c r="C16" s="26">
        <v>0</v>
      </c>
      <c r="D16" s="26">
        <v>0</v>
      </c>
      <c r="E16" s="26">
        <v>0</v>
      </c>
      <c r="F16" s="26"/>
      <c r="G16" s="26">
        <v>0</v>
      </c>
      <c r="H16" s="26">
        <v>0</v>
      </c>
      <c r="I16" s="26">
        <v>0</v>
      </c>
    </row>
    <row r="17" spans="2:9" x14ac:dyDescent="0.2">
      <c r="B17" s="23" t="s">
        <v>150</v>
      </c>
      <c r="C17" s="24">
        <v>120392.96000000001</v>
      </c>
      <c r="D17" s="27"/>
      <c r="E17" s="27"/>
      <c r="F17" s="27"/>
      <c r="G17" s="28">
        <v>1023293.19</v>
      </c>
      <c r="H17" s="27"/>
      <c r="I17" s="27"/>
    </row>
    <row r="18" spans="2:9" x14ac:dyDescent="0.2">
      <c r="B18" s="29"/>
      <c r="C18" s="26"/>
      <c r="D18" s="26"/>
      <c r="E18" s="26"/>
      <c r="F18" s="26"/>
      <c r="G18" s="26"/>
      <c r="H18" s="26"/>
      <c r="I18" s="26"/>
    </row>
    <row r="19" spans="2:9" ht="12.75" customHeight="1" x14ac:dyDescent="0.2">
      <c r="B19" s="30" t="s">
        <v>151</v>
      </c>
      <c r="C19" s="24">
        <f>C8+C17</f>
        <v>120392.96000000001</v>
      </c>
      <c r="D19" s="24">
        <f t="shared" ref="D19:I19" si="3">D8+D17</f>
        <v>0</v>
      </c>
      <c r="E19" s="24">
        <f t="shared" si="3"/>
        <v>0</v>
      </c>
      <c r="F19" s="24">
        <f t="shared" si="3"/>
        <v>0</v>
      </c>
      <c r="G19" s="24">
        <f t="shared" si="3"/>
        <v>1023293.19</v>
      </c>
      <c r="H19" s="24">
        <f t="shared" si="3"/>
        <v>0</v>
      </c>
      <c r="I19" s="24">
        <f t="shared" si="3"/>
        <v>0</v>
      </c>
    </row>
    <row r="20" spans="2:9" x14ac:dyDescent="0.2">
      <c r="B20" s="23"/>
      <c r="C20" s="24"/>
      <c r="D20" s="24"/>
      <c r="E20" s="24"/>
      <c r="F20" s="24"/>
      <c r="G20" s="24"/>
      <c r="H20" s="24"/>
      <c r="I20" s="24"/>
    </row>
    <row r="21" spans="2:9" ht="12.75" customHeight="1" x14ac:dyDescent="0.2">
      <c r="B21" s="23" t="s">
        <v>152</v>
      </c>
      <c r="C21" s="24">
        <f t="shared" ref="C21:I21" si="4">SUM(C22:C24)</f>
        <v>0</v>
      </c>
      <c r="D21" s="24">
        <f t="shared" si="4"/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</row>
    <row r="22" spans="2:9" ht="12.75" customHeight="1" x14ac:dyDescent="0.2">
      <c r="B22" s="29" t="s">
        <v>153</v>
      </c>
      <c r="C22" s="26"/>
      <c r="D22" s="26"/>
      <c r="E22" s="26"/>
      <c r="F22" s="26"/>
      <c r="G22" s="26">
        <f>C22+D22-E22+F22</f>
        <v>0</v>
      </c>
      <c r="H22" s="26"/>
      <c r="I22" s="26"/>
    </row>
    <row r="23" spans="2:9" ht="12.75" customHeight="1" x14ac:dyDescent="0.2">
      <c r="B23" s="29" t="s">
        <v>154</v>
      </c>
      <c r="C23" s="26"/>
      <c r="D23" s="26"/>
      <c r="E23" s="26"/>
      <c r="F23" s="26"/>
      <c r="G23" s="26">
        <f>C23+D23-E23+F23</f>
        <v>0</v>
      </c>
      <c r="H23" s="26"/>
      <c r="I23" s="26"/>
    </row>
    <row r="24" spans="2:9" ht="12.75" customHeight="1" x14ac:dyDescent="0.2">
      <c r="B24" s="29" t="s">
        <v>155</v>
      </c>
      <c r="C24" s="26"/>
      <c r="D24" s="26"/>
      <c r="E24" s="26"/>
      <c r="F24" s="26"/>
      <c r="G24" s="26">
        <f>C24+D24-E24+F24</f>
        <v>0</v>
      </c>
      <c r="H24" s="26"/>
      <c r="I24" s="26"/>
    </row>
    <row r="25" spans="2:9" x14ac:dyDescent="0.2">
      <c r="B25" s="31"/>
      <c r="C25" s="32"/>
      <c r="D25" s="32"/>
      <c r="E25" s="32"/>
      <c r="F25" s="32"/>
      <c r="G25" s="32"/>
      <c r="H25" s="32"/>
      <c r="I25" s="32"/>
    </row>
    <row r="26" spans="2:9" ht="25.5" x14ac:dyDescent="0.2">
      <c r="B26" s="30" t="s">
        <v>156</v>
      </c>
      <c r="C26" s="24">
        <f t="shared" ref="C26:I26" si="5">SUM(C27:C29)</f>
        <v>0</v>
      </c>
      <c r="D26" s="24">
        <f t="shared" si="5"/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</row>
    <row r="27" spans="2:9" ht="12.75" customHeight="1" x14ac:dyDescent="0.2">
      <c r="B27" s="29" t="s">
        <v>157</v>
      </c>
      <c r="C27" s="26"/>
      <c r="D27" s="26"/>
      <c r="E27" s="26"/>
      <c r="F27" s="26"/>
      <c r="G27" s="26">
        <f>C27+D27-E27+F27</f>
        <v>0</v>
      </c>
      <c r="H27" s="26"/>
      <c r="I27" s="26"/>
    </row>
    <row r="28" spans="2:9" ht="12.75" customHeight="1" x14ac:dyDescent="0.2">
      <c r="B28" s="29" t="s">
        <v>158</v>
      </c>
      <c r="C28" s="26"/>
      <c r="D28" s="26"/>
      <c r="E28" s="26"/>
      <c r="F28" s="26"/>
      <c r="G28" s="26">
        <f>C28+D28-E28+F28</f>
        <v>0</v>
      </c>
      <c r="H28" s="26"/>
      <c r="I28" s="26"/>
    </row>
    <row r="29" spans="2:9" ht="12.75" customHeight="1" x14ac:dyDescent="0.2">
      <c r="B29" s="29" t="s">
        <v>159</v>
      </c>
      <c r="C29" s="26"/>
      <c r="D29" s="26"/>
      <c r="E29" s="26"/>
      <c r="F29" s="26"/>
      <c r="G29" s="26">
        <f>C29+D29-E29+F29</f>
        <v>0</v>
      </c>
      <c r="H29" s="26"/>
      <c r="I29" s="26"/>
    </row>
    <row r="30" spans="2:9" ht="13.5" thickBot="1" x14ac:dyDescent="0.25">
      <c r="B30" s="33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183" t="s">
        <v>160</v>
      </c>
      <c r="C31" s="183"/>
      <c r="D31" s="183"/>
      <c r="E31" s="183"/>
      <c r="F31" s="183"/>
      <c r="G31" s="183"/>
      <c r="H31" s="183"/>
      <c r="I31" s="183"/>
    </row>
    <row r="32" spans="2:9" x14ac:dyDescent="0.2">
      <c r="B32" s="35" t="s">
        <v>161</v>
      </c>
      <c r="C32" s="36"/>
      <c r="D32" s="37"/>
      <c r="E32" s="37"/>
      <c r="F32" s="37"/>
      <c r="G32" s="37"/>
      <c r="H32" s="37"/>
      <c r="I32" s="37"/>
    </row>
    <row r="33" spans="2:9" ht="13.5" thickBot="1" x14ac:dyDescent="0.25">
      <c r="B33" s="38"/>
      <c r="C33" s="36"/>
      <c r="D33" s="36"/>
      <c r="E33" s="36"/>
      <c r="F33" s="36"/>
      <c r="G33" s="36"/>
      <c r="H33" s="36"/>
      <c r="I33" s="36"/>
    </row>
    <row r="34" spans="2:9" ht="38.25" customHeight="1" x14ac:dyDescent="0.2">
      <c r="B34" s="175" t="s">
        <v>162</v>
      </c>
      <c r="C34" s="175" t="s">
        <v>163</v>
      </c>
      <c r="D34" s="175" t="s">
        <v>164</v>
      </c>
      <c r="E34" s="39" t="s">
        <v>165</v>
      </c>
      <c r="F34" s="175" t="s">
        <v>166</v>
      </c>
      <c r="G34" s="39" t="s">
        <v>167</v>
      </c>
      <c r="H34" s="36"/>
      <c r="I34" s="36"/>
    </row>
    <row r="35" spans="2:9" ht="15.75" customHeight="1" thickBot="1" x14ac:dyDescent="0.25">
      <c r="B35" s="176"/>
      <c r="C35" s="176"/>
      <c r="D35" s="176"/>
      <c r="E35" s="40" t="s">
        <v>168</v>
      </c>
      <c r="F35" s="176"/>
      <c r="G35" s="40" t="s">
        <v>169</v>
      </c>
      <c r="H35" s="36"/>
      <c r="I35" s="36"/>
    </row>
    <row r="36" spans="2:9" x14ac:dyDescent="0.2">
      <c r="B36" s="41" t="s">
        <v>170</v>
      </c>
      <c r="C36" s="24">
        <f>SUM(C37:C39)</f>
        <v>0</v>
      </c>
      <c r="D36" s="24">
        <f>SUM(D37:D39)</f>
        <v>0</v>
      </c>
      <c r="E36" s="24">
        <f>SUM(E37:E39)</f>
        <v>0</v>
      </c>
      <c r="F36" s="24">
        <f>SUM(F37:F39)</f>
        <v>0</v>
      </c>
      <c r="G36" s="24">
        <f>SUM(G37:G39)</f>
        <v>0</v>
      </c>
      <c r="H36" s="36"/>
      <c r="I36" s="36"/>
    </row>
    <row r="37" spans="2:9" x14ac:dyDescent="0.2">
      <c r="B37" s="29" t="s">
        <v>171</v>
      </c>
      <c r="C37" s="26"/>
      <c r="D37" s="26"/>
      <c r="E37" s="26"/>
      <c r="F37" s="26"/>
      <c r="G37" s="26"/>
      <c r="H37" s="36"/>
      <c r="I37" s="36"/>
    </row>
    <row r="38" spans="2:9" x14ac:dyDescent="0.2">
      <c r="B38" s="29" t="s">
        <v>172</v>
      </c>
      <c r="C38" s="26"/>
      <c r="D38" s="26"/>
      <c r="E38" s="26"/>
      <c r="F38" s="26"/>
      <c r="G38" s="26"/>
      <c r="H38" s="36"/>
      <c r="I38" s="36"/>
    </row>
    <row r="39" spans="2:9" ht="13.5" thickBot="1" x14ac:dyDescent="0.25">
      <c r="B39" s="42" t="s">
        <v>173</v>
      </c>
      <c r="C39" s="43"/>
      <c r="D39" s="43"/>
      <c r="E39" s="43"/>
      <c r="F39" s="43"/>
      <c r="G39" s="43"/>
      <c r="H39" s="36"/>
      <c r="I39" s="36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workbookViewId="0">
      <selection activeCell="D13" sqref="D1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77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9"/>
    </row>
    <row r="3" spans="2:12" ht="15.75" thickBot="1" x14ac:dyDescent="0.3">
      <c r="B3" s="180" t="s">
        <v>175</v>
      </c>
      <c r="C3" s="181"/>
      <c r="D3" s="181"/>
      <c r="E3" s="181"/>
      <c r="F3" s="181"/>
      <c r="G3" s="181"/>
      <c r="H3" s="181"/>
      <c r="I3" s="181"/>
      <c r="J3" s="181"/>
      <c r="K3" s="181"/>
      <c r="L3" s="182"/>
    </row>
    <row r="4" spans="2:12" ht="15.75" thickBot="1" x14ac:dyDescent="0.3">
      <c r="B4" s="180" t="s">
        <v>174</v>
      </c>
      <c r="C4" s="181"/>
      <c r="D4" s="181"/>
      <c r="E4" s="181"/>
      <c r="F4" s="181"/>
      <c r="G4" s="181"/>
      <c r="H4" s="181"/>
      <c r="I4" s="181"/>
      <c r="J4" s="181"/>
      <c r="K4" s="181"/>
      <c r="L4" s="182"/>
    </row>
    <row r="5" spans="2:12" ht="15.75" thickBot="1" x14ac:dyDescent="0.3">
      <c r="B5" s="180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2:12" ht="102" x14ac:dyDescent="0.25">
      <c r="B6" s="44" t="s">
        <v>176</v>
      </c>
      <c r="C6" s="45" t="s">
        <v>177</v>
      </c>
      <c r="D6" s="45" t="s">
        <v>178</v>
      </c>
      <c r="E6" s="45" t="s">
        <v>179</v>
      </c>
      <c r="F6" s="45" t="s">
        <v>180</v>
      </c>
      <c r="G6" s="45" t="s">
        <v>181</v>
      </c>
      <c r="H6" s="45" t="s">
        <v>182</v>
      </c>
      <c r="I6" s="45" t="s">
        <v>183</v>
      </c>
      <c r="J6" s="45" t="s">
        <v>184</v>
      </c>
      <c r="K6" s="45" t="s">
        <v>185</v>
      </c>
      <c r="L6" s="45" t="s">
        <v>186</v>
      </c>
    </row>
    <row r="7" spans="2:12" ht="15.75" thickBot="1" x14ac:dyDescent="0.3">
      <c r="B7" s="22" t="s">
        <v>133</v>
      </c>
      <c r="C7" s="22" t="s">
        <v>134</v>
      </c>
      <c r="D7" s="22" t="s">
        <v>135</v>
      </c>
      <c r="E7" s="22" t="s">
        <v>136</v>
      </c>
      <c r="F7" s="22" t="s">
        <v>137</v>
      </c>
      <c r="G7" s="22" t="s">
        <v>187</v>
      </c>
      <c r="H7" s="22" t="s">
        <v>139</v>
      </c>
      <c r="I7" s="22" t="s">
        <v>140</v>
      </c>
      <c r="J7" s="22" t="s">
        <v>188</v>
      </c>
      <c r="K7" s="22" t="s">
        <v>189</v>
      </c>
      <c r="L7" s="22" t="s">
        <v>190</v>
      </c>
    </row>
    <row r="8" spans="2:12" x14ac:dyDescent="0.25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2:12" ht="25.5" x14ac:dyDescent="0.25">
      <c r="B9" s="48" t="s">
        <v>191</v>
      </c>
      <c r="C9" s="24">
        <f>SUM(C10:C13)</f>
        <v>0</v>
      </c>
      <c r="D9" s="24">
        <f t="shared" ref="D9:L9" si="0">SUM(D10:D13)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</row>
    <row r="10" spans="2:12" x14ac:dyDescent="0.25">
      <c r="B10" s="49" t="s">
        <v>192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>F10-K10</f>
        <v>0</v>
      </c>
    </row>
    <row r="11" spans="2:12" x14ac:dyDescent="0.25">
      <c r="B11" s="49" t="s">
        <v>193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 t="shared" ref="L11:L20" si="1">F11-K11</f>
        <v>0</v>
      </c>
    </row>
    <row r="12" spans="2:12" x14ac:dyDescent="0.25">
      <c r="B12" s="49" t="s">
        <v>194</v>
      </c>
      <c r="C12" s="26"/>
      <c r="D12" s="26"/>
      <c r="E12" s="26"/>
      <c r="F12" s="26"/>
      <c r="G12" s="26"/>
      <c r="H12" s="26"/>
      <c r="I12" s="26"/>
      <c r="J12" s="26"/>
      <c r="K12" s="26"/>
      <c r="L12" s="26">
        <f t="shared" si="1"/>
        <v>0</v>
      </c>
    </row>
    <row r="13" spans="2:12" x14ac:dyDescent="0.25">
      <c r="B13" s="49" t="s">
        <v>195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 t="shared" si="1"/>
        <v>0</v>
      </c>
    </row>
    <row r="14" spans="2:12" x14ac:dyDescent="0.25">
      <c r="B14" s="50"/>
      <c r="C14" s="26"/>
      <c r="D14" s="26"/>
      <c r="E14" s="26"/>
      <c r="F14" s="26"/>
      <c r="G14" s="26"/>
      <c r="H14" s="26"/>
      <c r="I14" s="26"/>
      <c r="J14" s="26"/>
      <c r="K14" s="26"/>
      <c r="L14" s="26">
        <f t="shared" si="1"/>
        <v>0</v>
      </c>
    </row>
    <row r="15" spans="2:12" x14ac:dyDescent="0.25">
      <c r="B15" s="48" t="s">
        <v>196</v>
      </c>
      <c r="C15" s="24">
        <f>SUM(C16:C19)</f>
        <v>0</v>
      </c>
      <c r="D15" s="24">
        <f t="shared" ref="D15:L15" si="2">SUM(D16:D19)</f>
        <v>0</v>
      </c>
      <c r="E15" s="24">
        <f t="shared" si="2"/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</row>
    <row r="16" spans="2:12" x14ac:dyDescent="0.25">
      <c r="B16" s="49" t="s">
        <v>197</v>
      </c>
      <c r="C16" s="26"/>
      <c r="D16" s="26"/>
      <c r="E16" s="26"/>
      <c r="F16" s="26"/>
      <c r="G16" s="26"/>
      <c r="H16" s="26"/>
      <c r="I16" s="26"/>
      <c r="J16" s="26"/>
      <c r="K16" s="26"/>
      <c r="L16" s="26">
        <f t="shared" si="1"/>
        <v>0</v>
      </c>
    </row>
    <row r="17" spans="2:12" x14ac:dyDescent="0.25">
      <c r="B17" s="49" t="s">
        <v>198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 t="shared" si="1"/>
        <v>0</v>
      </c>
    </row>
    <row r="18" spans="2:12" x14ac:dyDescent="0.25">
      <c r="B18" s="49" t="s">
        <v>199</v>
      </c>
      <c r="C18" s="26"/>
      <c r="D18" s="26"/>
      <c r="E18" s="26"/>
      <c r="F18" s="26"/>
      <c r="G18" s="26"/>
      <c r="H18" s="26"/>
      <c r="I18" s="26"/>
      <c r="J18" s="26"/>
      <c r="K18" s="26"/>
      <c r="L18" s="26">
        <f t="shared" si="1"/>
        <v>0</v>
      </c>
    </row>
    <row r="19" spans="2:12" x14ac:dyDescent="0.25">
      <c r="B19" s="49" t="s">
        <v>200</v>
      </c>
      <c r="C19" s="26"/>
      <c r="D19" s="26"/>
      <c r="E19" s="26"/>
      <c r="F19" s="26"/>
      <c r="G19" s="26"/>
      <c r="H19" s="26"/>
      <c r="I19" s="26"/>
      <c r="J19" s="26"/>
      <c r="K19" s="26"/>
      <c r="L19" s="26">
        <f t="shared" si="1"/>
        <v>0</v>
      </c>
    </row>
    <row r="20" spans="2:12" x14ac:dyDescent="0.25">
      <c r="B20" s="50"/>
      <c r="C20" s="26"/>
      <c r="D20" s="26"/>
      <c r="E20" s="26"/>
      <c r="F20" s="26"/>
      <c r="G20" s="26"/>
      <c r="H20" s="26"/>
      <c r="I20" s="26"/>
      <c r="J20" s="26"/>
      <c r="K20" s="26"/>
      <c r="L20" s="26">
        <f t="shared" si="1"/>
        <v>0</v>
      </c>
    </row>
    <row r="21" spans="2:12" ht="38.25" x14ac:dyDescent="0.25">
      <c r="B21" s="48" t="s">
        <v>201</v>
      </c>
      <c r="C21" s="24">
        <f>C9+C15</f>
        <v>0</v>
      </c>
      <c r="D21" s="24">
        <f t="shared" ref="D21:L21" si="3">D9+D15</f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24">
        <f t="shared" si="3"/>
        <v>0</v>
      </c>
      <c r="J21" s="24">
        <f t="shared" si="3"/>
        <v>0</v>
      </c>
      <c r="K21" s="24">
        <f t="shared" si="3"/>
        <v>0</v>
      </c>
      <c r="L21" s="24">
        <f t="shared" si="3"/>
        <v>0</v>
      </c>
    </row>
    <row r="22" spans="2:12" ht="15.75" thickBot="1" x14ac:dyDescent="0.3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85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66" t="s">
        <v>0</v>
      </c>
      <c r="C2" s="167"/>
      <c r="D2" s="167"/>
      <c r="E2" s="168"/>
    </row>
    <row r="3" spans="2:5" x14ac:dyDescent="0.2">
      <c r="B3" s="184" t="s">
        <v>202</v>
      </c>
      <c r="C3" s="185"/>
      <c r="D3" s="185"/>
      <c r="E3" s="186"/>
    </row>
    <row r="4" spans="2:5" x14ac:dyDescent="0.2">
      <c r="B4" s="184" t="s">
        <v>174</v>
      </c>
      <c r="C4" s="185"/>
      <c r="D4" s="185"/>
      <c r="E4" s="186"/>
    </row>
    <row r="5" spans="2:5" ht="13.5" thickBot="1" x14ac:dyDescent="0.25">
      <c r="B5" s="187" t="s">
        <v>3</v>
      </c>
      <c r="C5" s="188"/>
      <c r="D5" s="188"/>
      <c r="E5" s="189"/>
    </row>
    <row r="6" spans="2:5" ht="13.5" thickBot="1" x14ac:dyDescent="0.25">
      <c r="B6" s="53"/>
      <c r="C6" s="53"/>
      <c r="D6" s="53"/>
      <c r="E6" s="53"/>
    </row>
    <row r="7" spans="2:5" x14ac:dyDescent="0.2">
      <c r="B7" s="190" t="s">
        <v>4</v>
      </c>
      <c r="C7" s="54" t="s">
        <v>203</v>
      </c>
      <c r="D7" s="192" t="s">
        <v>204</v>
      </c>
      <c r="E7" s="54" t="s">
        <v>205</v>
      </c>
    </row>
    <row r="8" spans="2:5" ht="13.5" thickBot="1" x14ac:dyDescent="0.25">
      <c r="B8" s="191"/>
      <c r="C8" s="55" t="s">
        <v>206</v>
      </c>
      <c r="D8" s="193"/>
      <c r="E8" s="55" t="s">
        <v>207</v>
      </c>
    </row>
    <row r="9" spans="2:5" x14ac:dyDescent="0.2">
      <c r="B9" s="56" t="s">
        <v>208</v>
      </c>
      <c r="C9" s="57">
        <f>SUM(C10:C12)</f>
        <v>10318374</v>
      </c>
      <c r="D9" s="57">
        <f>SUM(D10:D12)</f>
        <v>23631341</v>
      </c>
      <c r="E9" s="57">
        <f>SUM(E10:E12)</f>
        <v>23631341</v>
      </c>
    </row>
    <row r="10" spans="2:5" x14ac:dyDescent="0.2">
      <c r="B10" s="58" t="s">
        <v>209</v>
      </c>
      <c r="C10" s="59">
        <v>61360</v>
      </c>
      <c r="D10" s="59">
        <v>79</v>
      </c>
      <c r="E10" s="59">
        <v>79</v>
      </c>
    </row>
    <row r="11" spans="2:5" x14ac:dyDescent="0.2">
      <c r="B11" s="58" t="s">
        <v>210</v>
      </c>
      <c r="C11" s="59">
        <v>10257014</v>
      </c>
      <c r="D11" s="59">
        <v>23631262</v>
      </c>
      <c r="E11" s="59">
        <v>23631262</v>
      </c>
    </row>
    <row r="12" spans="2:5" x14ac:dyDescent="0.2">
      <c r="B12" s="58" t="s">
        <v>211</v>
      </c>
      <c r="C12" s="59">
        <f>C48</f>
        <v>0</v>
      </c>
      <c r="D12" s="59">
        <f>D48</f>
        <v>0</v>
      </c>
      <c r="E12" s="59">
        <f>E48</f>
        <v>0</v>
      </c>
    </row>
    <row r="13" spans="2:5" x14ac:dyDescent="0.2">
      <c r="B13" s="56"/>
      <c r="C13" s="59"/>
      <c r="D13" s="59"/>
      <c r="E13" s="59"/>
    </row>
    <row r="14" spans="2:5" ht="15" x14ac:dyDescent="0.2">
      <c r="B14" s="56" t="s">
        <v>212</v>
      </c>
      <c r="C14" s="57">
        <f>SUM(C15:C16)</f>
        <v>10318374</v>
      </c>
      <c r="D14" s="57">
        <f>SUM(D15:D16)</f>
        <v>11241957.1</v>
      </c>
      <c r="E14" s="57">
        <f>SUM(E15:E16)</f>
        <v>10278370.91</v>
      </c>
    </row>
    <row r="15" spans="2:5" x14ac:dyDescent="0.2">
      <c r="B15" s="58" t="s">
        <v>213</v>
      </c>
      <c r="C15" s="59">
        <v>61360</v>
      </c>
      <c r="D15" s="59">
        <v>3942827.54</v>
      </c>
      <c r="E15" s="59">
        <v>2984458.91</v>
      </c>
    </row>
    <row r="16" spans="2:5" x14ac:dyDescent="0.2">
      <c r="B16" s="58" t="s">
        <v>214</v>
      </c>
      <c r="C16" s="59">
        <v>10257014</v>
      </c>
      <c r="D16" s="59">
        <v>7299129.5599999996</v>
      </c>
      <c r="E16" s="59">
        <v>7293912</v>
      </c>
    </row>
    <row r="17" spans="2:5" x14ac:dyDescent="0.2">
      <c r="B17" s="60"/>
      <c r="C17" s="59"/>
      <c r="D17" s="59"/>
      <c r="E17" s="59"/>
    </row>
    <row r="18" spans="2:5" x14ac:dyDescent="0.2">
      <c r="B18" s="56" t="s">
        <v>215</v>
      </c>
      <c r="C18" s="57">
        <f>SUM(C19:C20)</f>
        <v>0</v>
      </c>
      <c r="D18" s="57">
        <f>SUM(D19:D20)</f>
        <v>0</v>
      </c>
      <c r="E18" s="57">
        <f>SUM(E19:E20)</f>
        <v>0</v>
      </c>
    </row>
    <row r="19" spans="2:5" x14ac:dyDescent="0.2">
      <c r="B19" s="58" t="s">
        <v>216</v>
      </c>
      <c r="C19" s="61"/>
      <c r="D19" s="59"/>
      <c r="E19" s="59"/>
    </row>
    <row r="20" spans="2:5" x14ac:dyDescent="0.2">
      <c r="B20" s="58" t="s">
        <v>217</v>
      </c>
      <c r="C20" s="61"/>
      <c r="D20" s="59"/>
      <c r="E20" s="59"/>
    </row>
    <row r="21" spans="2:5" x14ac:dyDescent="0.2">
      <c r="B21" s="60"/>
      <c r="C21" s="59"/>
      <c r="D21" s="59"/>
      <c r="E21" s="59"/>
    </row>
    <row r="22" spans="2:5" x14ac:dyDescent="0.2">
      <c r="B22" s="56" t="s">
        <v>218</v>
      </c>
      <c r="C22" s="57">
        <f>C9-C14+C18</f>
        <v>0</v>
      </c>
      <c r="D22" s="56">
        <f>D9-D14+D18</f>
        <v>12389383.9</v>
      </c>
      <c r="E22" s="56">
        <f>E9-E14+E18</f>
        <v>13352970.09</v>
      </c>
    </row>
    <row r="23" spans="2:5" x14ac:dyDescent="0.2">
      <c r="B23" s="56"/>
      <c r="C23" s="59"/>
      <c r="D23" s="60"/>
      <c r="E23" s="60"/>
    </row>
    <row r="24" spans="2:5" x14ac:dyDescent="0.2">
      <c r="B24" s="56" t="s">
        <v>219</v>
      </c>
      <c r="C24" s="57">
        <f>C22-C12</f>
        <v>0</v>
      </c>
      <c r="D24" s="56">
        <f>D22-D12</f>
        <v>12389383.9</v>
      </c>
      <c r="E24" s="56">
        <f>E22-E12</f>
        <v>13352970.09</v>
      </c>
    </row>
    <row r="25" spans="2:5" x14ac:dyDescent="0.2">
      <c r="B25" s="56"/>
      <c r="C25" s="59"/>
      <c r="D25" s="60"/>
      <c r="E25" s="60"/>
    </row>
    <row r="26" spans="2:5" ht="25.5" x14ac:dyDescent="0.2">
      <c r="B26" s="56" t="s">
        <v>220</v>
      </c>
      <c r="C26" s="57">
        <f>C24-C18</f>
        <v>0</v>
      </c>
      <c r="D26" s="57">
        <f>D24-D18</f>
        <v>12389383.9</v>
      </c>
      <c r="E26" s="57">
        <f>E24-E18</f>
        <v>13352970.09</v>
      </c>
    </row>
    <row r="27" spans="2:5" ht="13.5" thickBot="1" x14ac:dyDescent="0.25">
      <c r="B27" s="62"/>
      <c r="C27" s="63"/>
      <c r="D27" s="63"/>
      <c r="E27" s="63"/>
    </row>
    <row r="28" spans="2:5" ht="15" customHeight="1" thickBot="1" x14ac:dyDescent="0.25">
      <c r="B28" s="200"/>
      <c r="C28" s="200"/>
      <c r="D28" s="200"/>
      <c r="E28" s="200"/>
    </row>
    <row r="29" spans="2:5" ht="13.5" thickBot="1" x14ac:dyDescent="0.25">
      <c r="B29" s="64" t="s">
        <v>221</v>
      </c>
      <c r="C29" s="65" t="s">
        <v>222</v>
      </c>
      <c r="D29" s="65" t="s">
        <v>204</v>
      </c>
      <c r="E29" s="65" t="s">
        <v>223</v>
      </c>
    </row>
    <row r="30" spans="2:5" x14ac:dyDescent="0.2">
      <c r="B30" s="66"/>
      <c r="C30" s="59"/>
      <c r="D30" s="59"/>
      <c r="E30" s="59"/>
    </row>
    <row r="31" spans="2:5" x14ac:dyDescent="0.2">
      <c r="B31" s="56" t="s">
        <v>224</v>
      </c>
      <c r="C31" s="57">
        <f>SUM(C32:C33)</f>
        <v>0</v>
      </c>
      <c r="D31" s="56">
        <f>SUM(D32:D33)</f>
        <v>0</v>
      </c>
      <c r="E31" s="56">
        <f>SUM(E32:E33)</f>
        <v>0</v>
      </c>
    </row>
    <row r="32" spans="2:5" x14ac:dyDescent="0.2">
      <c r="B32" s="58" t="s">
        <v>225</v>
      </c>
      <c r="C32" s="59"/>
      <c r="D32" s="60"/>
      <c r="E32" s="60"/>
    </row>
    <row r="33" spans="2:5" x14ac:dyDescent="0.2">
      <c r="B33" s="58" t="s">
        <v>226</v>
      </c>
      <c r="C33" s="59"/>
      <c r="D33" s="60"/>
      <c r="E33" s="60"/>
    </row>
    <row r="34" spans="2:5" x14ac:dyDescent="0.2">
      <c r="B34" s="56"/>
      <c r="C34" s="59"/>
      <c r="D34" s="59"/>
      <c r="E34" s="59"/>
    </row>
    <row r="35" spans="2:5" x14ac:dyDescent="0.2">
      <c r="B35" s="56" t="s">
        <v>227</v>
      </c>
      <c r="C35" s="57">
        <f>C26+C31</f>
        <v>0</v>
      </c>
      <c r="D35" s="57">
        <f>D26+D31</f>
        <v>12389383.9</v>
      </c>
      <c r="E35" s="57">
        <f>E26+E31</f>
        <v>13352970.09</v>
      </c>
    </row>
    <row r="36" spans="2:5" ht="13.5" thickBot="1" x14ac:dyDescent="0.25">
      <c r="B36" s="67"/>
      <c r="C36" s="68"/>
      <c r="D36" s="68"/>
      <c r="E36" s="68"/>
    </row>
    <row r="37" spans="2:5" ht="17.25" customHeight="1" thickBot="1" x14ac:dyDescent="0.25">
      <c r="B37" s="69"/>
      <c r="C37" s="69"/>
      <c r="D37" s="69"/>
      <c r="E37" s="69"/>
    </row>
    <row r="38" spans="2:5" x14ac:dyDescent="0.2">
      <c r="B38" s="194" t="s">
        <v>221</v>
      </c>
      <c r="C38" s="196" t="s">
        <v>228</v>
      </c>
      <c r="D38" s="198" t="s">
        <v>204</v>
      </c>
      <c r="E38" s="70" t="s">
        <v>205</v>
      </c>
    </row>
    <row r="39" spans="2:5" ht="13.5" thickBot="1" x14ac:dyDescent="0.25">
      <c r="B39" s="195"/>
      <c r="C39" s="197"/>
      <c r="D39" s="199"/>
      <c r="E39" s="71" t="s">
        <v>223</v>
      </c>
    </row>
    <row r="40" spans="2:5" x14ac:dyDescent="0.2">
      <c r="B40" s="72"/>
      <c r="C40" s="73"/>
      <c r="D40" s="73"/>
      <c r="E40" s="73"/>
    </row>
    <row r="41" spans="2:5" x14ac:dyDescent="0.2">
      <c r="B41" s="74" t="s">
        <v>229</v>
      </c>
      <c r="C41" s="75">
        <f>SUM(C42:C43)</f>
        <v>0</v>
      </c>
      <c r="D41" s="75">
        <f>SUM(D42:D43)</f>
        <v>0</v>
      </c>
      <c r="E41" s="75">
        <f>SUM(E42:E43)</f>
        <v>0</v>
      </c>
    </row>
    <row r="42" spans="2:5" x14ac:dyDescent="0.2">
      <c r="B42" s="76" t="s">
        <v>230</v>
      </c>
      <c r="C42" s="73"/>
      <c r="D42" s="77"/>
      <c r="E42" s="77"/>
    </row>
    <row r="43" spans="2:5" x14ac:dyDescent="0.2">
      <c r="B43" s="76" t="s">
        <v>231</v>
      </c>
      <c r="C43" s="73"/>
      <c r="D43" s="77"/>
      <c r="E43" s="77"/>
    </row>
    <row r="44" spans="2:5" x14ac:dyDescent="0.2">
      <c r="B44" s="74" t="s">
        <v>232</v>
      </c>
      <c r="C44" s="75">
        <f>SUM(C45:C46)</f>
        <v>0</v>
      </c>
      <c r="D44" s="75">
        <f>SUM(D45:D46)</f>
        <v>0</v>
      </c>
      <c r="E44" s="75">
        <f>SUM(E45:E46)</f>
        <v>0</v>
      </c>
    </row>
    <row r="45" spans="2:5" x14ac:dyDescent="0.2">
      <c r="B45" s="76" t="s">
        <v>233</v>
      </c>
      <c r="C45" s="73"/>
      <c r="D45" s="77"/>
      <c r="E45" s="77"/>
    </row>
    <row r="46" spans="2:5" x14ac:dyDescent="0.2">
      <c r="B46" s="76" t="s">
        <v>234</v>
      </c>
      <c r="C46" s="73"/>
      <c r="D46" s="77"/>
      <c r="E46" s="77"/>
    </row>
    <row r="47" spans="2:5" x14ac:dyDescent="0.2">
      <c r="B47" s="74"/>
      <c r="C47" s="73"/>
      <c r="D47" s="73"/>
      <c r="E47" s="73"/>
    </row>
    <row r="48" spans="2:5" x14ac:dyDescent="0.2">
      <c r="B48" s="74" t="s">
        <v>235</v>
      </c>
      <c r="C48" s="75">
        <f>C41-C44</f>
        <v>0</v>
      </c>
      <c r="D48" s="74">
        <f>D41-D44</f>
        <v>0</v>
      </c>
      <c r="E48" s="74">
        <f>E41-E44</f>
        <v>0</v>
      </c>
    </row>
    <row r="49" spans="2:5" ht="13.5" thickBot="1" x14ac:dyDescent="0.25">
      <c r="B49" s="78"/>
      <c r="C49" s="79"/>
      <c r="D49" s="78"/>
      <c r="E49" s="78"/>
    </row>
    <row r="50" spans="2:5" ht="17.25" customHeight="1" thickBot="1" x14ac:dyDescent="0.25">
      <c r="B50" s="69"/>
      <c r="C50" s="69"/>
      <c r="D50" s="69"/>
      <c r="E50" s="69"/>
    </row>
    <row r="51" spans="2:5" x14ac:dyDescent="0.2">
      <c r="B51" s="194" t="s">
        <v>221</v>
      </c>
      <c r="C51" s="70" t="s">
        <v>203</v>
      </c>
      <c r="D51" s="198" t="s">
        <v>204</v>
      </c>
      <c r="E51" s="70" t="s">
        <v>205</v>
      </c>
    </row>
    <row r="52" spans="2:5" ht="13.5" thickBot="1" x14ac:dyDescent="0.25">
      <c r="B52" s="195"/>
      <c r="C52" s="71" t="s">
        <v>222</v>
      </c>
      <c r="D52" s="199"/>
      <c r="E52" s="71" t="s">
        <v>223</v>
      </c>
    </row>
    <row r="53" spans="2:5" x14ac:dyDescent="0.2">
      <c r="B53" s="72"/>
      <c r="C53" s="73"/>
      <c r="D53" s="73"/>
      <c r="E53" s="73"/>
    </row>
    <row r="54" spans="2:5" x14ac:dyDescent="0.2">
      <c r="B54" s="77" t="s">
        <v>236</v>
      </c>
      <c r="C54" s="73">
        <f>C10</f>
        <v>61360</v>
      </c>
      <c r="D54" s="77">
        <f>D10</f>
        <v>79</v>
      </c>
      <c r="E54" s="77">
        <f>E10</f>
        <v>79</v>
      </c>
    </row>
    <row r="55" spans="2:5" x14ac:dyDescent="0.2">
      <c r="B55" s="77"/>
      <c r="C55" s="73"/>
      <c r="D55" s="77"/>
      <c r="E55" s="77"/>
    </row>
    <row r="56" spans="2:5" x14ac:dyDescent="0.2">
      <c r="B56" s="80" t="s">
        <v>237</v>
      </c>
      <c r="C56" s="73">
        <f>C42-C45</f>
        <v>0</v>
      </c>
      <c r="D56" s="77">
        <f>D42-D45</f>
        <v>0</v>
      </c>
      <c r="E56" s="77">
        <f>E42-E45</f>
        <v>0</v>
      </c>
    </row>
    <row r="57" spans="2:5" x14ac:dyDescent="0.2">
      <c r="B57" s="76" t="s">
        <v>230</v>
      </c>
      <c r="C57" s="73">
        <f>C42</f>
        <v>0</v>
      </c>
      <c r="D57" s="77">
        <f>D42</f>
        <v>0</v>
      </c>
      <c r="E57" s="77">
        <f>E42</f>
        <v>0</v>
      </c>
    </row>
    <row r="58" spans="2:5" x14ac:dyDescent="0.2">
      <c r="B58" s="76" t="s">
        <v>233</v>
      </c>
      <c r="C58" s="73">
        <f>C45</f>
        <v>0</v>
      </c>
      <c r="D58" s="77">
        <f>D45</f>
        <v>0</v>
      </c>
      <c r="E58" s="77">
        <f>E45</f>
        <v>0</v>
      </c>
    </row>
    <row r="59" spans="2:5" x14ac:dyDescent="0.2">
      <c r="B59" s="81"/>
      <c r="C59" s="73"/>
      <c r="D59" s="77"/>
      <c r="E59" s="77"/>
    </row>
    <row r="60" spans="2:5" x14ac:dyDescent="0.2">
      <c r="B60" s="81" t="s">
        <v>213</v>
      </c>
      <c r="C60" s="73">
        <f>C15</f>
        <v>61360</v>
      </c>
      <c r="D60" s="73">
        <f>D15</f>
        <v>3942827.54</v>
      </c>
      <c r="E60" s="73">
        <f>E15</f>
        <v>2984458.91</v>
      </c>
    </row>
    <row r="61" spans="2:5" x14ac:dyDescent="0.2">
      <c r="B61" s="81"/>
      <c r="C61" s="73"/>
      <c r="D61" s="73"/>
      <c r="E61" s="73"/>
    </row>
    <row r="62" spans="2:5" x14ac:dyDescent="0.2">
      <c r="B62" s="81" t="s">
        <v>216</v>
      </c>
      <c r="C62" s="82"/>
      <c r="D62" s="73">
        <f>D19</f>
        <v>0</v>
      </c>
      <c r="E62" s="73">
        <f>E19</f>
        <v>0</v>
      </c>
    </row>
    <row r="63" spans="2:5" x14ac:dyDescent="0.2">
      <c r="B63" s="81"/>
      <c r="C63" s="73"/>
      <c r="D63" s="73"/>
      <c r="E63" s="73"/>
    </row>
    <row r="64" spans="2:5" x14ac:dyDescent="0.2">
      <c r="B64" s="83" t="s">
        <v>238</v>
      </c>
      <c r="C64" s="75">
        <f>C54+C56-C60+C62</f>
        <v>0</v>
      </c>
      <c r="D64" s="84">
        <f>D54+D56-D60+D62</f>
        <v>-3942748.54</v>
      </c>
      <c r="E64" s="84">
        <f>E54+E56-E60+E62</f>
        <v>-2984379.91</v>
      </c>
    </row>
    <row r="65" spans="2:6" x14ac:dyDescent="0.2">
      <c r="B65" s="83"/>
      <c r="C65" s="75"/>
      <c r="D65" s="84"/>
      <c r="E65" s="84"/>
    </row>
    <row r="66" spans="2:6" ht="25.5" x14ac:dyDescent="0.2">
      <c r="B66" s="85" t="s">
        <v>239</v>
      </c>
      <c r="C66" s="75">
        <f>C64-C56</f>
        <v>0</v>
      </c>
      <c r="D66" s="84">
        <f>D64-D56</f>
        <v>-3942748.54</v>
      </c>
      <c r="E66" s="84">
        <f>E64-E56</f>
        <v>-2984379.91</v>
      </c>
      <c r="F66" s="165"/>
    </row>
    <row r="67" spans="2:6" ht="13.5" thickBot="1" x14ac:dyDescent="0.25">
      <c r="B67" s="78"/>
      <c r="C67" s="79"/>
      <c r="D67" s="78"/>
      <c r="E67" s="78"/>
    </row>
    <row r="68" spans="2:6" ht="13.5" customHeight="1" thickBot="1" x14ac:dyDescent="0.25">
      <c r="B68" s="69"/>
      <c r="C68" s="69"/>
      <c r="D68" s="69"/>
      <c r="E68" s="69"/>
    </row>
    <row r="69" spans="2:6" x14ac:dyDescent="0.2">
      <c r="B69" s="194" t="s">
        <v>221</v>
      </c>
      <c r="C69" s="196" t="s">
        <v>228</v>
      </c>
      <c r="D69" s="198" t="s">
        <v>204</v>
      </c>
      <c r="E69" s="70" t="s">
        <v>205</v>
      </c>
    </row>
    <row r="70" spans="2:6" ht="13.5" thickBot="1" x14ac:dyDescent="0.25">
      <c r="B70" s="195"/>
      <c r="C70" s="197"/>
      <c r="D70" s="199"/>
      <c r="E70" s="71" t="s">
        <v>223</v>
      </c>
    </row>
    <row r="71" spans="2:6" x14ac:dyDescent="0.2">
      <c r="B71" s="72"/>
      <c r="C71" s="73"/>
      <c r="D71" s="73"/>
      <c r="E71" s="73"/>
    </row>
    <row r="72" spans="2:6" x14ac:dyDescent="0.2">
      <c r="B72" s="77" t="s">
        <v>210</v>
      </c>
      <c r="C72" s="73">
        <f>C11</f>
        <v>10257014</v>
      </c>
      <c r="D72" s="77">
        <f>D11</f>
        <v>23631262</v>
      </c>
      <c r="E72" s="77">
        <f>E11</f>
        <v>23631262</v>
      </c>
    </row>
    <row r="73" spans="2:6" x14ac:dyDescent="0.2">
      <c r="B73" s="77"/>
      <c r="C73" s="73"/>
      <c r="D73" s="77"/>
      <c r="E73" s="77"/>
    </row>
    <row r="74" spans="2:6" ht="25.5" x14ac:dyDescent="0.2">
      <c r="B74" s="86" t="s">
        <v>240</v>
      </c>
      <c r="C74" s="73">
        <f>C75-C76</f>
        <v>0</v>
      </c>
      <c r="D74" s="77">
        <f>D75-D76</f>
        <v>0</v>
      </c>
      <c r="E74" s="77">
        <f>E75-E76</f>
        <v>0</v>
      </c>
    </row>
    <row r="75" spans="2:6" x14ac:dyDescent="0.2">
      <c r="B75" s="76" t="s">
        <v>231</v>
      </c>
      <c r="C75" s="73">
        <f>C43</f>
        <v>0</v>
      </c>
      <c r="D75" s="77">
        <f>D43</f>
        <v>0</v>
      </c>
      <c r="E75" s="77">
        <f>E43</f>
        <v>0</v>
      </c>
    </row>
    <row r="76" spans="2:6" x14ac:dyDescent="0.2">
      <c r="B76" s="76" t="s">
        <v>234</v>
      </c>
      <c r="C76" s="73">
        <f>C46</f>
        <v>0</v>
      </c>
      <c r="D76" s="77">
        <f>D46</f>
        <v>0</v>
      </c>
      <c r="E76" s="77">
        <f>E46</f>
        <v>0</v>
      </c>
    </row>
    <row r="77" spans="2:6" x14ac:dyDescent="0.2">
      <c r="B77" s="81"/>
      <c r="C77" s="73"/>
      <c r="D77" s="77"/>
      <c r="E77" s="77"/>
    </row>
    <row r="78" spans="2:6" x14ac:dyDescent="0.2">
      <c r="B78" s="81" t="s">
        <v>241</v>
      </c>
      <c r="C78" s="73">
        <f>C16</f>
        <v>10257014</v>
      </c>
      <c r="D78" s="73">
        <f>D16</f>
        <v>7299129.5599999996</v>
      </c>
      <c r="E78" s="73">
        <f>E16</f>
        <v>7293912</v>
      </c>
    </row>
    <row r="79" spans="2:6" x14ac:dyDescent="0.2">
      <c r="B79" s="81"/>
      <c r="C79" s="73"/>
      <c r="D79" s="73"/>
      <c r="E79" s="73"/>
    </row>
    <row r="80" spans="2:6" x14ac:dyDescent="0.2">
      <c r="B80" s="81" t="s">
        <v>217</v>
      </c>
      <c r="C80" s="82"/>
      <c r="D80" s="73">
        <f>D20</f>
        <v>0</v>
      </c>
      <c r="E80" s="73">
        <f>E20</f>
        <v>0</v>
      </c>
    </row>
    <row r="81" spans="2:5" x14ac:dyDescent="0.2">
      <c r="B81" s="81"/>
      <c r="C81" s="73"/>
      <c r="D81" s="73"/>
      <c r="E81" s="73"/>
    </row>
    <row r="82" spans="2:5" x14ac:dyDescent="0.2">
      <c r="B82" s="83" t="s">
        <v>242</v>
      </c>
      <c r="C82" s="75">
        <f>C72+C74-C78+C80</f>
        <v>0</v>
      </c>
      <c r="D82" s="74">
        <f>D72+D74-D78+D80</f>
        <v>16332132.440000001</v>
      </c>
      <c r="E82" s="74">
        <f>E72+E74-E78+E80</f>
        <v>16337350</v>
      </c>
    </row>
    <row r="83" spans="2:5" x14ac:dyDescent="0.2">
      <c r="B83" s="83"/>
      <c r="C83" s="75"/>
      <c r="D83" s="74"/>
      <c r="E83" s="74"/>
    </row>
    <row r="84" spans="2:5" ht="25.5" x14ac:dyDescent="0.2">
      <c r="B84" s="85" t="s">
        <v>243</v>
      </c>
      <c r="C84" s="75">
        <f>C82-C74</f>
        <v>0</v>
      </c>
      <c r="D84" s="74">
        <f>D82-D74</f>
        <v>16332132.440000001</v>
      </c>
      <c r="E84" s="74">
        <f>E82-E74</f>
        <v>16337350</v>
      </c>
    </row>
    <row r="85" spans="2:5" ht="13.5" thickBot="1" x14ac:dyDescent="0.25">
      <c r="B85" s="78"/>
      <c r="C85" s="79"/>
      <c r="D85" s="78"/>
      <c r="E85" s="78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0866141732283472" right="0.70866141732283472" top="0.35433070866141736" bottom="0.35433070866141736" header="0.31496062992125984" footer="0.31496062992125984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D12" sqref="D1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7" customWidth="1"/>
    <col min="4" max="4" width="18" style="1" customWidth="1"/>
    <col min="5" max="5" width="14.7109375" style="87" customWidth="1"/>
    <col min="6" max="6" width="13.85546875" style="1" customWidth="1"/>
    <col min="7" max="7" width="14.85546875" style="1" customWidth="1"/>
    <col min="8" max="8" width="13.7109375" style="87" customWidth="1"/>
    <col min="9" max="16384" width="11" style="1"/>
  </cols>
  <sheetData>
    <row r="1" spans="2:8" ht="13.5" thickBot="1" x14ac:dyDescent="0.25"/>
    <row r="2" spans="2:8" x14ac:dyDescent="0.2">
      <c r="B2" s="166" t="s">
        <v>0</v>
      </c>
      <c r="C2" s="167"/>
      <c r="D2" s="167"/>
      <c r="E2" s="167"/>
      <c r="F2" s="167"/>
      <c r="G2" s="167"/>
      <c r="H2" s="168"/>
    </row>
    <row r="3" spans="2:8" x14ac:dyDescent="0.2">
      <c r="B3" s="184" t="s">
        <v>244</v>
      </c>
      <c r="C3" s="185"/>
      <c r="D3" s="185"/>
      <c r="E3" s="185"/>
      <c r="F3" s="185"/>
      <c r="G3" s="185"/>
      <c r="H3" s="186"/>
    </row>
    <row r="4" spans="2:8" x14ac:dyDescent="0.2">
      <c r="B4" s="184" t="s">
        <v>174</v>
      </c>
      <c r="C4" s="185"/>
      <c r="D4" s="185"/>
      <c r="E4" s="185"/>
      <c r="F4" s="185"/>
      <c r="G4" s="185"/>
      <c r="H4" s="186"/>
    </row>
    <row r="5" spans="2:8" ht="13.5" thickBot="1" x14ac:dyDescent="0.25">
      <c r="B5" s="187" t="s">
        <v>3</v>
      </c>
      <c r="C5" s="188"/>
      <c r="D5" s="188"/>
      <c r="E5" s="188"/>
      <c r="F5" s="188"/>
      <c r="G5" s="188"/>
      <c r="H5" s="189"/>
    </row>
    <row r="6" spans="2:8" ht="13.5" thickBot="1" x14ac:dyDescent="0.25">
      <c r="B6" s="88"/>
      <c r="C6" s="203" t="s">
        <v>245</v>
      </c>
      <c r="D6" s="204"/>
      <c r="E6" s="204"/>
      <c r="F6" s="204"/>
      <c r="G6" s="205"/>
      <c r="H6" s="201" t="s">
        <v>246</v>
      </c>
    </row>
    <row r="7" spans="2:8" x14ac:dyDescent="0.2">
      <c r="B7" s="89" t="s">
        <v>221</v>
      </c>
      <c r="C7" s="201" t="s">
        <v>247</v>
      </c>
      <c r="D7" s="192" t="s">
        <v>248</v>
      </c>
      <c r="E7" s="201" t="s">
        <v>249</v>
      </c>
      <c r="F7" s="201" t="s">
        <v>204</v>
      </c>
      <c r="G7" s="201" t="s">
        <v>250</v>
      </c>
      <c r="H7" s="206"/>
    </row>
    <row r="8" spans="2:8" ht="13.5" thickBot="1" x14ac:dyDescent="0.25">
      <c r="B8" s="90" t="s">
        <v>133</v>
      </c>
      <c r="C8" s="202"/>
      <c r="D8" s="193"/>
      <c r="E8" s="202"/>
      <c r="F8" s="202"/>
      <c r="G8" s="202"/>
      <c r="H8" s="202"/>
    </row>
    <row r="9" spans="2:8" x14ac:dyDescent="0.2">
      <c r="B9" s="74" t="s">
        <v>251</v>
      </c>
      <c r="C9" s="91"/>
      <c r="D9" s="92"/>
      <c r="E9" s="91"/>
      <c r="F9" s="92"/>
      <c r="G9" s="92"/>
      <c r="H9" s="91"/>
    </row>
    <row r="10" spans="2:8" x14ac:dyDescent="0.2">
      <c r="B10" s="81" t="s">
        <v>252</v>
      </c>
      <c r="C10" s="91"/>
      <c r="D10" s="92"/>
      <c r="E10" s="91">
        <f>C10+D10</f>
        <v>0</v>
      </c>
      <c r="F10" s="92"/>
      <c r="G10" s="92"/>
      <c r="H10" s="91">
        <f>G10-C10</f>
        <v>0</v>
      </c>
    </row>
    <row r="11" spans="2:8" x14ac:dyDescent="0.2">
      <c r="B11" s="81" t="s">
        <v>253</v>
      </c>
      <c r="C11" s="91"/>
      <c r="D11" s="92"/>
      <c r="E11" s="91">
        <f t="shared" ref="E11:E40" si="0">C11+D11</f>
        <v>0</v>
      </c>
      <c r="F11" s="92"/>
      <c r="G11" s="92"/>
      <c r="H11" s="91">
        <f t="shared" ref="H11:H16" si="1">G11-C11</f>
        <v>0</v>
      </c>
    </row>
    <row r="12" spans="2:8" x14ac:dyDescent="0.2">
      <c r="B12" s="81" t="s">
        <v>254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81" t="s">
        <v>255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81" t="s">
        <v>256</v>
      </c>
      <c r="C14" s="91">
        <v>0</v>
      </c>
      <c r="D14" s="92">
        <v>79</v>
      </c>
      <c r="E14" s="91">
        <f t="shared" si="0"/>
        <v>79</v>
      </c>
      <c r="F14" s="92">
        <v>79</v>
      </c>
      <c r="G14" s="92">
        <v>79</v>
      </c>
      <c r="H14" s="91">
        <f t="shared" si="1"/>
        <v>79</v>
      </c>
    </row>
    <row r="15" spans="2:8" x14ac:dyDescent="0.2">
      <c r="B15" s="81" t="s">
        <v>257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81" t="s">
        <v>258</v>
      </c>
      <c r="C16" s="91">
        <v>61360</v>
      </c>
      <c r="D16" s="92">
        <v>0</v>
      </c>
      <c r="E16" s="91">
        <f t="shared" si="0"/>
        <v>61360</v>
      </c>
      <c r="F16" s="92">
        <v>0</v>
      </c>
      <c r="G16" s="92">
        <v>0</v>
      </c>
      <c r="H16" s="93">
        <f t="shared" si="1"/>
        <v>-61360</v>
      </c>
    </row>
    <row r="17" spans="2:8" ht="25.5" x14ac:dyDescent="0.2">
      <c r="B17" s="86" t="s">
        <v>259</v>
      </c>
      <c r="C17" s="91">
        <f t="shared" ref="C17:H17" si="2">SUM(C18:C28)</f>
        <v>0</v>
      </c>
      <c r="D17" s="94">
        <f t="shared" si="2"/>
        <v>0</v>
      </c>
      <c r="E17" s="94">
        <f t="shared" si="2"/>
        <v>0</v>
      </c>
      <c r="F17" s="94">
        <f t="shared" si="2"/>
        <v>0</v>
      </c>
      <c r="G17" s="94">
        <f t="shared" si="2"/>
        <v>0</v>
      </c>
      <c r="H17" s="94">
        <f t="shared" si="2"/>
        <v>0</v>
      </c>
    </row>
    <row r="18" spans="2:8" x14ac:dyDescent="0.2">
      <c r="B18" s="95" t="s">
        <v>260</v>
      </c>
      <c r="C18" s="91"/>
      <c r="D18" s="92"/>
      <c r="E18" s="91">
        <f t="shared" si="0"/>
        <v>0</v>
      </c>
      <c r="F18" s="92"/>
      <c r="G18" s="92"/>
      <c r="H18" s="91">
        <f>G18-C18</f>
        <v>0</v>
      </c>
    </row>
    <row r="19" spans="2:8" x14ac:dyDescent="0.2">
      <c r="B19" s="95" t="s">
        <v>261</v>
      </c>
      <c r="C19" s="91"/>
      <c r="D19" s="92"/>
      <c r="E19" s="91">
        <f t="shared" si="0"/>
        <v>0</v>
      </c>
      <c r="F19" s="92"/>
      <c r="G19" s="92"/>
      <c r="H19" s="91">
        <f t="shared" ref="H19:H40" si="3">G19-C19</f>
        <v>0</v>
      </c>
    </row>
    <row r="20" spans="2:8" x14ac:dyDescent="0.2">
      <c r="B20" s="95" t="s">
        <v>262</v>
      </c>
      <c r="C20" s="91"/>
      <c r="D20" s="92"/>
      <c r="E20" s="91">
        <f t="shared" si="0"/>
        <v>0</v>
      </c>
      <c r="F20" s="92"/>
      <c r="G20" s="92"/>
      <c r="H20" s="91">
        <f t="shared" si="3"/>
        <v>0</v>
      </c>
    </row>
    <row r="21" spans="2:8" x14ac:dyDescent="0.2">
      <c r="B21" s="95" t="s">
        <v>263</v>
      </c>
      <c r="C21" s="91"/>
      <c r="D21" s="92"/>
      <c r="E21" s="91">
        <f t="shared" si="0"/>
        <v>0</v>
      </c>
      <c r="F21" s="92"/>
      <c r="G21" s="92"/>
      <c r="H21" s="91">
        <f t="shared" si="3"/>
        <v>0</v>
      </c>
    </row>
    <row r="22" spans="2:8" x14ac:dyDescent="0.2">
      <c r="B22" s="95" t="s">
        <v>264</v>
      </c>
      <c r="C22" s="91"/>
      <c r="D22" s="92"/>
      <c r="E22" s="91">
        <f t="shared" si="0"/>
        <v>0</v>
      </c>
      <c r="F22" s="92"/>
      <c r="G22" s="92"/>
      <c r="H22" s="91">
        <f t="shared" si="3"/>
        <v>0</v>
      </c>
    </row>
    <row r="23" spans="2:8" ht="25.5" x14ac:dyDescent="0.2">
      <c r="B23" s="96" t="s">
        <v>265</v>
      </c>
      <c r="C23" s="91"/>
      <c r="D23" s="92"/>
      <c r="E23" s="91">
        <f t="shared" si="0"/>
        <v>0</v>
      </c>
      <c r="F23" s="92"/>
      <c r="G23" s="92"/>
      <c r="H23" s="91">
        <f t="shared" si="3"/>
        <v>0</v>
      </c>
    </row>
    <row r="24" spans="2:8" ht="25.5" x14ac:dyDescent="0.2">
      <c r="B24" s="96" t="s">
        <v>266</v>
      </c>
      <c r="C24" s="91"/>
      <c r="D24" s="92"/>
      <c r="E24" s="91">
        <f t="shared" si="0"/>
        <v>0</v>
      </c>
      <c r="F24" s="92"/>
      <c r="G24" s="92"/>
      <c r="H24" s="91">
        <f t="shared" si="3"/>
        <v>0</v>
      </c>
    </row>
    <row r="25" spans="2:8" x14ac:dyDescent="0.2">
      <c r="B25" s="95" t="s">
        <v>267</v>
      </c>
      <c r="C25" s="91"/>
      <c r="D25" s="92"/>
      <c r="E25" s="91">
        <f t="shared" si="0"/>
        <v>0</v>
      </c>
      <c r="F25" s="92"/>
      <c r="G25" s="92"/>
      <c r="H25" s="91">
        <f t="shared" si="3"/>
        <v>0</v>
      </c>
    </row>
    <row r="26" spans="2:8" x14ac:dyDescent="0.2">
      <c r="B26" s="95" t="s">
        <v>268</v>
      </c>
      <c r="C26" s="91"/>
      <c r="D26" s="92"/>
      <c r="E26" s="91">
        <f t="shared" si="0"/>
        <v>0</v>
      </c>
      <c r="F26" s="92"/>
      <c r="G26" s="92"/>
      <c r="H26" s="91">
        <f t="shared" si="3"/>
        <v>0</v>
      </c>
    </row>
    <row r="27" spans="2:8" x14ac:dyDescent="0.2">
      <c r="B27" s="95" t="s">
        <v>269</v>
      </c>
      <c r="C27" s="91"/>
      <c r="D27" s="92"/>
      <c r="E27" s="91">
        <f t="shared" si="0"/>
        <v>0</v>
      </c>
      <c r="F27" s="92"/>
      <c r="G27" s="92"/>
      <c r="H27" s="91">
        <f t="shared" si="3"/>
        <v>0</v>
      </c>
    </row>
    <row r="28" spans="2:8" ht="25.5" x14ac:dyDescent="0.2">
      <c r="B28" s="96" t="s">
        <v>270</v>
      </c>
      <c r="C28" s="91"/>
      <c r="D28" s="92"/>
      <c r="E28" s="91">
        <f t="shared" si="0"/>
        <v>0</v>
      </c>
      <c r="F28" s="92"/>
      <c r="G28" s="92"/>
      <c r="H28" s="91">
        <f t="shared" si="3"/>
        <v>0</v>
      </c>
    </row>
    <row r="29" spans="2:8" ht="25.5" x14ac:dyDescent="0.2">
      <c r="B29" s="86" t="s">
        <v>271</v>
      </c>
      <c r="C29" s="91">
        <f t="shared" ref="C29:H29" si="4">SUM(C30:C34)</f>
        <v>0</v>
      </c>
      <c r="D29" s="91">
        <f t="shared" si="4"/>
        <v>0</v>
      </c>
      <c r="E29" s="91">
        <f t="shared" si="4"/>
        <v>0</v>
      </c>
      <c r="F29" s="91">
        <f t="shared" si="4"/>
        <v>0</v>
      </c>
      <c r="G29" s="91">
        <f t="shared" si="4"/>
        <v>0</v>
      </c>
      <c r="H29" s="91">
        <f t="shared" si="4"/>
        <v>0</v>
      </c>
    </row>
    <row r="30" spans="2:8" x14ac:dyDescent="0.2">
      <c r="B30" s="95" t="s">
        <v>272</v>
      </c>
      <c r="C30" s="91"/>
      <c r="D30" s="92"/>
      <c r="E30" s="91">
        <f t="shared" si="0"/>
        <v>0</v>
      </c>
      <c r="F30" s="92"/>
      <c r="G30" s="92"/>
      <c r="H30" s="91">
        <f t="shared" si="3"/>
        <v>0</v>
      </c>
    </row>
    <row r="31" spans="2:8" x14ac:dyDescent="0.2">
      <c r="B31" s="95" t="s">
        <v>273</v>
      </c>
      <c r="C31" s="91"/>
      <c r="D31" s="92"/>
      <c r="E31" s="91">
        <f t="shared" si="0"/>
        <v>0</v>
      </c>
      <c r="F31" s="92"/>
      <c r="G31" s="92"/>
      <c r="H31" s="91">
        <f t="shared" si="3"/>
        <v>0</v>
      </c>
    </row>
    <row r="32" spans="2:8" x14ac:dyDescent="0.2">
      <c r="B32" s="95" t="s">
        <v>274</v>
      </c>
      <c r="C32" s="91"/>
      <c r="D32" s="92"/>
      <c r="E32" s="91">
        <f t="shared" si="0"/>
        <v>0</v>
      </c>
      <c r="F32" s="92"/>
      <c r="G32" s="92"/>
      <c r="H32" s="91">
        <f t="shared" si="3"/>
        <v>0</v>
      </c>
    </row>
    <row r="33" spans="2:8" ht="25.5" x14ac:dyDescent="0.2">
      <c r="B33" s="96" t="s">
        <v>275</v>
      </c>
      <c r="C33" s="91"/>
      <c r="D33" s="92"/>
      <c r="E33" s="91">
        <f t="shared" si="0"/>
        <v>0</v>
      </c>
      <c r="F33" s="92"/>
      <c r="G33" s="92"/>
      <c r="H33" s="91">
        <f t="shared" si="3"/>
        <v>0</v>
      </c>
    </row>
    <row r="34" spans="2:8" x14ac:dyDescent="0.2">
      <c r="B34" s="95" t="s">
        <v>276</v>
      </c>
      <c r="C34" s="91"/>
      <c r="D34" s="92"/>
      <c r="E34" s="91">
        <f t="shared" si="0"/>
        <v>0</v>
      </c>
      <c r="F34" s="92"/>
      <c r="G34" s="92"/>
      <c r="H34" s="91">
        <f t="shared" si="3"/>
        <v>0</v>
      </c>
    </row>
    <row r="35" spans="2:8" x14ac:dyDescent="0.2">
      <c r="B35" s="81" t="s">
        <v>277</v>
      </c>
      <c r="C35" s="91"/>
      <c r="D35" s="92"/>
      <c r="E35" s="91">
        <f t="shared" si="0"/>
        <v>0</v>
      </c>
      <c r="F35" s="92"/>
      <c r="G35" s="92"/>
      <c r="H35" s="91">
        <f t="shared" si="3"/>
        <v>0</v>
      </c>
    </row>
    <row r="36" spans="2:8" x14ac:dyDescent="0.2">
      <c r="B36" s="81" t="s">
        <v>278</v>
      </c>
      <c r="C36" s="91">
        <f t="shared" ref="C36:H36" si="5">C37</f>
        <v>0</v>
      </c>
      <c r="D36" s="91">
        <f t="shared" si="5"/>
        <v>0</v>
      </c>
      <c r="E36" s="91">
        <f t="shared" si="5"/>
        <v>0</v>
      </c>
      <c r="F36" s="91">
        <f t="shared" si="5"/>
        <v>0</v>
      </c>
      <c r="G36" s="91">
        <f t="shared" si="5"/>
        <v>0</v>
      </c>
      <c r="H36" s="91">
        <f t="shared" si="5"/>
        <v>0</v>
      </c>
    </row>
    <row r="37" spans="2:8" x14ac:dyDescent="0.2">
      <c r="B37" s="95" t="s">
        <v>279</v>
      </c>
      <c r="C37" s="91"/>
      <c r="D37" s="92"/>
      <c r="E37" s="91">
        <f t="shared" si="0"/>
        <v>0</v>
      </c>
      <c r="F37" s="92"/>
      <c r="G37" s="92"/>
      <c r="H37" s="91">
        <f t="shared" si="3"/>
        <v>0</v>
      </c>
    </row>
    <row r="38" spans="2:8" x14ac:dyDescent="0.2">
      <c r="B38" s="81" t="s">
        <v>280</v>
      </c>
      <c r="C38" s="91">
        <f t="shared" ref="C38:H38" si="6">C39+C40</f>
        <v>0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</row>
    <row r="39" spans="2:8" x14ac:dyDescent="0.2">
      <c r="B39" s="95" t="s">
        <v>281</v>
      </c>
      <c r="C39" s="91"/>
      <c r="D39" s="92"/>
      <c r="E39" s="91">
        <f t="shared" si="0"/>
        <v>0</v>
      </c>
      <c r="F39" s="92"/>
      <c r="G39" s="92"/>
      <c r="H39" s="91">
        <f t="shared" si="3"/>
        <v>0</v>
      </c>
    </row>
    <row r="40" spans="2:8" x14ac:dyDescent="0.2">
      <c r="B40" s="95" t="s">
        <v>282</v>
      </c>
      <c r="C40" s="91"/>
      <c r="D40" s="92"/>
      <c r="E40" s="91">
        <f t="shared" si="0"/>
        <v>0</v>
      </c>
      <c r="F40" s="92"/>
      <c r="G40" s="92"/>
      <c r="H40" s="91">
        <f t="shared" si="3"/>
        <v>0</v>
      </c>
    </row>
    <row r="41" spans="2:8" x14ac:dyDescent="0.2">
      <c r="B41" s="97"/>
      <c r="C41" s="91"/>
      <c r="D41" s="92"/>
      <c r="E41" s="91"/>
      <c r="F41" s="92"/>
      <c r="G41" s="92"/>
      <c r="H41" s="91"/>
    </row>
    <row r="42" spans="2:8" ht="25.5" x14ac:dyDescent="0.2">
      <c r="B42" s="56" t="s">
        <v>283</v>
      </c>
      <c r="C42" s="98">
        <f t="shared" ref="C42:H42" si="7">C10+C11+C12+C13+C14+C15+C16+C17+C29+C35+C36+C38</f>
        <v>61360</v>
      </c>
      <c r="D42" s="99">
        <f t="shared" si="7"/>
        <v>79</v>
      </c>
      <c r="E42" s="99">
        <f t="shared" si="7"/>
        <v>61439</v>
      </c>
      <c r="F42" s="99">
        <f t="shared" si="7"/>
        <v>79</v>
      </c>
      <c r="G42" s="99">
        <f t="shared" si="7"/>
        <v>79</v>
      </c>
      <c r="H42" s="100">
        <f t="shared" si="7"/>
        <v>-61281</v>
      </c>
    </row>
    <row r="43" spans="2:8" x14ac:dyDescent="0.2">
      <c r="B43" s="77"/>
      <c r="C43" s="91"/>
      <c r="D43" s="77"/>
      <c r="E43" s="101"/>
      <c r="F43" s="77"/>
      <c r="G43" s="77"/>
      <c r="H43" s="101"/>
    </row>
    <row r="44" spans="2:8" ht="25.5" x14ac:dyDescent="0.2">
      <c r="B44" s="56" t="s">
        <v>284</v>
      </c>
      <c r="C44" s="102"/>
      <c r="D44" s="103"/>
      <c r="E44" s="102"/>
      <c r="F44" s="103"/>
      <c r="G44" s="103"/>
      <c r="H44" s="91"/>
    </row>
    <row r="45" spans="2:8" x14ac:dyDescent="0.2">
      <c r="B45" s="97"/>
      <c r="C45" s="91"/>
      <c r="D45" s="104"/>
      <c r="E45" s="91"/>
      <c r="F45" s="104"/>
      <c r="G45" s="104"/>
      <c r="H45" s="91"/>
    </row>
    <row r="46" spans="2:8" x14ac:dyDescent="0.2">
      <c r="B46" s="74" t="s">
        <v>285</v>
      </c>
      <c r="C46" s="91"/>
      <c r="D46" s="92"/>
      <c r="E46" s="91"/>
      <c r="F46" s="92"/>
      <c r="G46" s="92"/>
      <c r="H46" s="91"/>
    </row>
    <row r="47" spans="2:8" x14ac:dyDescent="0.2">
      <c r="B47" s="81" t="s">
        <v>286</v>
      </c>
      <c r="C47" s="91">
        <f t="shared" ref="C47:H47" si="8">SUM(C48:C55)</f>
        <v>0</v>
      </c>
      <c r="D47" s="91">
        <f t="shared" si="8"/>
        <v>0</v>
      </c>
      <c r="E47" s="91">
        <f t="shared" si="8"/>
        <v>0</v>
      </c>
      <c r="F47" s="91">
        <f t="shared" si="8"/>
        <v>0</v>
      </c>
      <c r="G47" s="91">
        <f t="shared" si="8"/>
        <v>0</v>
      </c>
      <c r="H47" s="91">
        <f t="shared" si="8"/>
        <v>0</v>
      </c>
    </row>
    <row r="48" spans="2:8" ht="25.5" x14ac:dyDescent="0.2">
      <c r="B48" s="96" t="s">
        <v>287</v>
      </c>
      <c r="C48" s="91"/>
      <c r="D48" s="92"/>
      <c r="E48" s="91">
        <f t="shared" ref="E48:E65" si="9">C48+D48</f>
        <v>0</v>
      </c>
      <c r="F48" s="92"/>
      <c r="G48" s="92"/>
      <c r="H48" s="91">
        <f t="shared" ref="H48:H65" si="10">G48-C48</f>
        <v>0</v>
      </c>
    </row>
    <row r="49" spans="2:8" ht="25.5" x14ac:dyDescent="0.2">
      <c r="B49" s="96" t="s">
        <v>288</v>
      </c>
      <c r="C49" s="91"/>
      <c r="D49" s="92"/>
      <c r="E49" s="91">
        <f t="shared" si="9"/>
        <v>0</v>
      </c>
      <c r="F49" s="92"/>
      <c r="G49" s="92"/>
      <c r="H49" s="91">
        <f t="shared" si="10"/>
        <v>0</v>
      </c>
    </row>
    <row r="50" spans="2:8" ht="25.5" x14ac:dyDescent="0.2">
      <c r="B50" s="96" t="s">
        <v>289</v>
      </c>
      <c r="C50" s="91"/>
      <c r="D50" s="92"/>
      <c r="E50" s="91">
        <f t="shared" si="9"/>
        <v>0</v>
      </c>
      <c r="F50" s="92"/>
      <c r="G50" s="92"/>
      <c r="H50" s="91">
        <f t="shared" si="10"/>
        <v>0</v>
      </c>
    </row>
    <row r="51" spans="2:8" ht="38.25" x14ac:dyDescent="0.2">
      <c r="B51" s="96" t="s">
        <v>290</v>
      </c>
      <c r="C51" s="91"/>
      <c r="D51" s="92"/>
      <c r="E51" s="91">
        <f t="shared" si="9"/>
        <v>0</v>
      </c>
      <c r="F51" s="92"/>
      <c r="G51" s="92"/>
      <c r="H51" s="91">
        <f t="shared" si="10"/>
        <v>0</v>
      </c>
    </row>
    <row r="52" spans="2:8" x14ac:dyDescent="0.2">
      <c r="B52" s="96" t="s">
        <v>291</v>
      </c>
      <c r="C52" s="91"/>
      <c r="D52" s="92"/>
      <c r="E52" s="91">
        <f t="shared" si="9"/>
        <v>0</v>
      </c>
      <c r="F52" s="92"/>
      <c r="G52" s="92"/>
      <c r="H52" s="91">
        <f t="shared" si="10"/>
        <v>0</v>
      </c>
    </row>
    <row r="53" spans="2:8" ht="25.5" x14ac:dyDescent="0.2">
      <c r="B53" s="96" t="s">
        <v>292</v>
      </c>
      <c r="C53" s="91"/>
      <c r="D53" s="92"/>
      <c r="E53" s="91">
        <f t="shared" si="9"/>
        <v>0</v>
      </c>
      <c r="F53" s="92"/>
      <c r="G53" s="92"/>
      <c r="H53" s="91">
        <f t="shared" si="10"/>
        <v>0</v>
      </c>
    </row>
    <row r="54" spans="2:8" ht="25.5" x14ac:dyDescent="0.2">
      <c r="B54" s="96" t="s">
        <v>293</v>
      </c>
      <c r="C54" s="91"/>
      <c r="D54" s="92"/>
      <c r="E54" s="91">
        <f t="shared" si="9"/>
        <v>0</v>
      </c>
      <c r="F54" s="92"/>
      <c r="G54" s="92"/>
      <c r="H54" s="91">
        <f t="shared" si="10"/>
        <v>0</v>
      </c>
    </row>
    <row r="55" spans="2:8" ht="25.5" x14ac:dyDescent="0.2">
      <c r="B55" s="96" t="s">
        <v>294</v>
      </c>
      <c r="C55" s="91"/>
      <c r="D55" s="92"/>
      <c r="E55" s="91">
        <f t="shared" si="9"/>
        <v>0</v>
      </c>
      <c r="F55" s="92"/>
      <c r="G55" s="92"/>
      <c r="H55" s="91">
        <f t="shared" si="10"/>
        <v>0</v>
      </c>
    </row>
    <row r="56" spans="2:8" x14ac:dyDescent="0.2">
      <c r="B56" s="86" t="s">
        <v>295</v>
      </c>
      <c r="C56" s="91">
        <f t="shared" ref="C56:H56" si="11">SUM(C57:C60)</f>
        <v>0</v>
      </c>
      <c r="D56" s="91">
        <f t="shared" si="11"/>
        <v>0</v>
      </c>
      <c r="E56" s="91">
        <f t="shared" si="11"/>
        <v>0</v>
      </c>
      <c r="F56" s="91">
        <f t="shared" si="11"/>
        <v>0</v>
      </c>
      <c r="G56" s="91">
        <f t="shared" si="11"/>
        <v>0</v>
      </c>
      <c r="H56" s="91">
        <f t="shared" si="11"/>
        <v>0</v>
      </c>
    </row>
    <row r="57" spans="2:8" x14ac:dyDescent="0.2">
      <c r="B57" s="96" t="s">
        <v>296</v>
      </c>
      <c r="C57" s="91"/>
      <c r="D57" s="92"/>
      <c r="E57" s="91">
        <f t="shared" si="9"/>
        <v>0</v>
      </c>
      <c r="F57" s="92"/>
      <c r="G57" s="92"/>
      <c r="H57" s="91">
        <f t="shared" si="10"/>
        <v>0</v>
      </c>
    </row>
    <row r="58" spans="2:8" x14ac:dyDescent="0.2">
      <c r="B58" s="96" t="s">
        <v>297</v>
      </c>
      <c r="C58" s="91"/>
      <c r="D58" s="92"/>
      <c r="E58" s="91">
        <f t="shared" si="9"/>
        <v>0</v>
      </c>
      <c r="F58" s="92"/>
      <c r="G58" s="92"/>
      <c r="H58" s="91">
        <f t="shared" si="10"/>
        <v>0</v>
      </c>
    </row>
    <row r="59" spans="2:8" x14ac:dyDescent="0.2">
      <c r="B59" s="96" t="s">
        <v>298</v>
      </c>
      <c r="C59" s="91"/>
      <c r="D59" s="92"/>
      <c r="E59" s="91">
        <f t="shared" si="9"/>
        <v>0</v>
      </c>
      <c r="F59" s="92"/>
      <c r="G59" s="92"/>
      <c r="H59" s="91">
        <f t="shared" si="10"/>
        <v>0</v>
      </c>
    </row>
    <row r="60" spans="2:8" x14ac:dyDescent="0.2">
      <c r="B60" s="96" t="s">
        <v>299</v>
      </c>
      <c r="C60" s="91"/>
      <c r="D60" s="92"/>
      <c r="E60" s="91">
        <f t="shared" si="9"/>
        <v>0</v>
      </c>
      <c r="F60" s="92"/>
      <c r="G60" s="92"/>
      <c r="H60" s="91">
        <f t="shared" si="10"/>
        <v>0</v>
      </c>
    </row>
    <row r="61" spans="2:8" x14ac:dyDescent="0.2">
      <c r="B61" s="86" t="s">
        <v>300</v>
      </c>
      <c r="C61" s="91">
        <f t="shared" ref="C61:H61" si="12">C62+C63</f>
        <v>0</v>
      </c>
      <c r="D61" s="91">
        <f t="shared" si="12"/>
        <v>0</v>
      </c>
      <c r="E61" s="91">
        <f t="shared" si="12"/>
        <v>0</v>
      </c>
      <c r="F61" s="91">
        <f t="shared" si="12"/>
        <v>0</v>
      </c>
      <c r="G61" s="91">
        <f t="shared" si="12"/>
        <v>0</v>
      </c>
      <c r="H61" s="91">
        <f t="shared" si="12"/>
        <v>0</v>
      </c>
    </row>
    <row r="62" spans="2:8" ht="25.5" x14ac:dyDescent="0.2">
      <c r="B62" s="96" t="s">
        <v>301</v>
      </c>
      <c r="C62" s="91"/>
      <c r="D62" s="92"/>
      <c r="E62" s="91">
        <f t="shared" si="9"/>
        <v>0</v>
      </c>
      <c r="F62" s="92"/>
      <c r="G62" s="92"/>
      <c r="H62" s="91">
        <f t="shared" si="10"/>
        <v>0</v>
      </c>
    </row>
    <row r="63" spans="2:8" x14ac:dyDescent="0.2">
      <c r="B63" s="96" t="s">
        <v>302</v>
      </c>
      <c r="C63" s="91"/>
      <c r="D63" s="92"/>
      <c r="E63" s="91">
        <f t="shared" si="9"/>
        <v>0</v>
      </c>
      <c r="F63" s="92"/>
      <c r="G63" s="92"/>
      <c r="H63" s="91">
        <f t="shared" si="10"/>
        <v>0</v>
      </c>
    </row>
    <row r="64" spans="2:8" ht="38.25" x14ac:dyDescent="0.2">
      <c r="B64" s="86" t="s">
        <v>303</v>
      </c>
      <c r="C64" s="91">
        <v>10257014</v>
      </c>
      <c r="D64" s="92">
        <v>36053004</v>
      </c>
      <c r="E64" s="91">
        <f t="shared" si="9"/>
        <v>46310018</v>
      </c>
      <c r="F64" s="92">
        <v>23631262</v>
      </c>
      <c r="G64" s="92">
        <v>23631262</v>
      </c>
      <c r="H64" s="91">
        <f t="shared" si="10"/>
        <v>13374248</v>
      </c>
    </row>
    <row r="65" spans="2:8" x14ac:dyDescent="0.2">
      <c r="B65" s="105" t="s">
        <v>304</v>
      </c>
      <c r="C65" s="106"/>
      <c r="D65" s="107"/>
      <c r="E65" s="106">
        <f t="shared" si="9"/>
        <v>0</v>
      </c>
      <c r="F65" s="107"/>
      <c r="G65" s="107"/>
      <c r="H65" s="106">
        <f t="shared" si="10"/>
        <v>0</v>
      </c>
    </row>
    <row r="66" spans="2:8" x14ac:dyDescent="0.2">
      <c r="B66" s="97"/>
      <c r="C66" s="91"/>
      <c r="D66" s="104"/>
      <c r="E66" s="91"/>
      <c r="F66" s="104"/>
      <c r="G66" s="104"/>
      <c r="H66" s="91"/>
    </row>
    <row r="67" spans="2:8" ht="25.5" x14ac:dyDescent="0.2">
      <c r="B67" s="56" t="s">
        <v>305</v>
      </c>
      <c r="C67" s="98">
        <f t="shared" ref="C67:H67" si="13">C47+C56+C61+C64+C65</f>
        <v>10257014</v>
      </c>
      <c r="D67" s="98">
        <f t="shared" si="13"/>
        <v>36053004</v>
      </c>
      <c r="E67" s="98">
        <f t="shared" si="13"/>
        <v>46310018</v>
      </c>
      <c r="F67" s="98">
        <f t="shared" si="13"/>
        <v>23631262</v>
      </c>
      <c r="G67" s="98">
        <f t="shared" si="13"/>
        <v>23631262</v>
      </c>
      <c r="H67" s="98">
        <f t="shared" si="13"/>
        <v>13374248</v>
      </c>
    </row>
    <row r="68" spans="2:8" x14ac:dyDescent="0.2">
      <c r="B68" s="108"/>
      <c r="C68" s="91"/>
      <c r="D68" s="104"/>
      <c r="E68" s="91"/>
      <c r="F68" s="104"/>
      <c r="G68" s="104"/>
      <c r="H68" s="91"/>
    </row>
    <row r="69" spans="2:8" ht="25.5" x14ac:dyDescent="0.2">
      <c r="B69" s="56" t="s">
        <v>306</v>
      </c>
      <c r="C69" s="98">
        <f t="shared" ref="C69:H69" si="14">C70</f>
        <v>0</v>
      </c>
      <c r="D69" s="98">
        <f t="shared" si="14"/>
        <v>0</v>
      </c>
      <c r="E69" s="98">
        <f t="shared" si="14"/>
        <v>0</v>
      </c>
      <c r="F69" s="98">
        <f t="shared" si="14"/>
        <v>0</v>
      </c>
      <c r="G69" s="98">
        <f t="shared" si="14"/>
        <v>0</v>
      </c>
      <c r="H69" s="98">
        <f t="shared" si="14"/>
        <v>0</v>
      </c>
    </row>
    <row r="70" spans="2:8" x14ac:dyDescent="0.2">
      <c r="B70" s="108" t="s">
        <v>307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108"/>
      <c r="C71" s="91"/>
      <c r="D71" s="92"/>
      <c r="E71" s="91"/>
      <c r="F71" s="92"/>
      <c r="G71" s="92"/>
      <c r="H71" s="91"/>
    </row>
    <row r="72" spans="2:8" x14ac:dyDescent="0.2">
      <c r="B72" s="56" t="s">
        <v>308</v>
      </c>
      <c r="C72" s="98">
        <f t="shared" ref="C72:H72" si="15">C42+C67+C69</f>
        <v>10318374</v>
      </c>
      <c r="D72" s="98">
        <f t="shared" si="15"/>
        <v>36053083</v>
      </c>
      <c r="E72" s="98">
        <f t="shared" si="15"/>
        <v>46371457</v>
      </c>
      <c r="F72" s="98">
        <f t="shared" si="15"/>
        <v>23631341</v>
      </c>
      <c r="G72" s="98">
        <f t="shared" si="15"/>
        <v>23631341</v>
      </c>
      <c r="H72" s="98">
        <f t="shared" si="15"/>
        <v>13312967</v>
      </c>
    </row>
    <row r="73" spans="2:8" x14ac:dyDescent="0.2">
      <c r="B73" s="108"/>
      <c r="C73" s="91"/>
      <c r="D73" s="92"/>
      <c r="E73" s="91"/>
      <c r="F73" s="92"/>
      <c r="G73" s="92"/>
      <c r="H73" s="91"/>
    </row>
    <row r="74" spans="2:8" x14ac:dyDescent="0.2">
      <c r="B74" s="56" t="s">
        <v>309</v>
      </c>
      <c r="C74" s="91"/>
      <c r="D74" s="92"/>
      <c r="E74" s="91"/>
      <c r="F74" s="92"/>
      <c r="G74" s="92"/>
      <c r="H74" s="91"/>
    </row>
    <row r="75" spans="2:8" ht="25.5" x14ac:dyDescent="0.2">
      <c r="B75" s="108" t="s">
        <v>310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108" t="s">
        <v>311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56" t="s">
        <v>312</v>
      </c>
      <c r="C77" s="98">
        <f t="shared" ref="C77:H77" si="16">SUM(C75:C76)</f>
        <v>0</v>
      </c>
      <c r="D77" s="98">
        <f t="shared" si="16"/>
        <v>0</v>
      </c>
      <c r="E77" s="98">
        <f t="shared" si="16"/>
        <v>0</v>
      </c>
      <c r="F77" s="98">
        <f t="shared" si="16"/>
        <v>0</v>
      </c>
      <c r="G77" s="98">
        <f t="shared" si="16"/>
        <v>0</v>
      </c>
      <c r="H77" s="98">
        <f t="shared" si="16"/>
        <v>0</v>
      </c>
    </row>
    <row r="78" spans="2:8" ht="13.5" thickBot="1" x14ac:dyDescent="0.25">
      <c r="B78" s="109"/>
      <c r="C78" s="110"/>
      <c r="D78" s="111"/>
      <c r="E78" s="110"/>
      <c r="F78" s="111"/>
      <c r="G78" s="111"/>
      <c r="H78" s="110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E18" sqref="E18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66" t="s">
        <v>0</v>
      </c>
      <c r="C2" s="167"/>
      <c r="D2" s="167"/>
      <c r="E2" s="167"/>
      <c r="F2" s="167"/>
      <c r="G2" s="167"/>
      <c r="H2" s="167"/>
      <c r="I2" s="209"/>
    </row>
    <row r="3" spans="2:9" x14ac:dyDescent="0.2">
      <c r="B3" s="184" t="s">
        <v>313</v>
      </c>
      <c r="C3" s="185"/>
      <c r="D3" s="185"/>
      <c r="E3" s="185"/>
      <c r="F3" s="185"/>
      <c r="G3" s="185"/>
      <c r="H3" s="185"/>
      <c r="I3" s="210"/>
    </row>
    <row r="4" spans="2:9" x14ac:dyDescent="0.2">
      <c r="B4" s="184" t="s">
        <v>314</v>
      </c>
      <c r="C4" s="185"/>
      <c r="D4" s="185"/>
      <c r="E4" s="185"/>
      <c r="F4" s="185"/>
      <c r="G4" s="185"/>
      <c r="H4" s="185"/>
      <c r="I4" s="210"/>
    </row>
    <row r="5" spans="2:9" x14ac:dyDescent="0.2">
      <c r="B5" s="184" t="s">
        <v>174</v>
      </c>
      <c r="C5" s="185"/>
      <c r="D5" s="185"/>
      <c r="E5" s="185"/>
      <c r="F5" s="185"/>
      <c r="G5" s="185"/>
      <c r="H5" s="185"/>
      <c r="I5" s="210"/>
    </row>
    <row r="6" spans="2:9" ht="13.5" thickBot="1" x14ac:dyDescent="0.25">
      <c r="B6" s="187" t="s">
        <v>3</v>
      </c>
      <c r="C6" s="188"/>
      <c r="D6" s="188"/>
      <c r="E6" s="188"/>
      <c r="F6" s="188"/>
      <c r="G6" s="188"/>
      <c r="H6" s="188"/>
      <c r="I6" s="211"/>
    </row>
    <row r="7" spans="2:9" ht="15.75" customHeight="1" x14ac:dyDescent="0.2">
      <c r="B7" s="166" t="s">
        <v>4</v>
      </c>
      <c r="C7" s="168"/>
      <c r="D7" s="166" t="s">
        <v>315</v>
      </c>
      <c r="E7" s="167"/>
      <c r="F7" s="167"/>
      <c r="G7" s="167"/>
      <c r="H7" s="168"/>
      <c r="I7" s="201" t="s">
        <v>316</v>
      </c>
    </row>
    <row r="8" spans="2:9" ht="15" customHeight="1" thickBot="1" x14ac:dyDescent="0.25">
      <c r="B8" s="184"/>
      <c r="C8" s="186"/>
      <c r="D8" s="187"/>
      <c r="E8" s="188"/>
      <c r="F8" s="188"/>
      <c r="G8" s="188"/>
      <c r="H8" s="189"/>
      <c r="I8" s="206"/>
    </row>
    <row r="9" spans="2:9" ht="26.25" thickBot="1" x14ac:dyDescent="0.25">
      <c r="B9" s="187"/>
      <c r="C9" s="189"/>
      <c r="D9" s="112" t="s">
        <v>206</v>
      </c>
      <c r="E9" s="55" t="s">
        <v>317</v>
      </c>
      <c r="F9" s="112" t="s">
        <v>318</v>
      </c>
      <c r="G9" s="112" t="s">
        <v>204</v>
      </c>
      <c r="H9" s="112" t="s">
        <v>207</v>
      </c>
      <c r="I9" s="202"/>
    </row>
    <row r="10" spans="2:9" x14ac:dyDescent="0.2">
      <c r="B10" s="113" t="s">
        <v>319</v>
      </c>
      <c r="C10" s="114"/>
      <c r="D10" s="115">
        <f t="shared" ref="D10:I10" si="0">D11+D19+D29+D39+D49+D59+D72+D76+D63</f>
        <v>61360</v>
      </c>
      <c r="E10" s="115">
        <f t="shared" si="0"/>
        <v>10251875.459999999</v>
      </c>
      <c r="F10" s="115">
        <f t="shared" si="0"/>
        <v>10313235.459999999</v>
      </c>
      <c r="G10" s="115">
        <f t="shared" si="0"/>
        <v>3942827.5400000005</v>
      </c>
      <c r="H10" s="115">
        <f t="shared" si="0"/>
        <v>2984458.91</v>
      </c>
      <c r="I10" s="115">
        <f t="shared" si="0"/>
        <v>6370407.9199999999</v>
      </c>
    </row>
    <row r="11" spans="2:9" x14ac:dyDescent="0.2">
      <c r="B11" s="116" t="s">
        <v>320</v>
      </c>
      <c r="C11" s="117"/>
      <c r="D11" s="101">
        <f t="shared" ref="D11:I11" si="1">SUM(D12:D18)</f>
        <v>0</v>
      </c>
      <c r="E11" s="101">
        <f t="shared" si="1"/>
        <v>6380834</v>
      </c>
      <c r="F11" s="101">
        <f t="shared" si="1"/>
        <v>6380834</v>
      </c>
      <c r="G11" s="101">
        <f t="shared" si="1"/>
        <v>2219379.0300000003</v>
      </c>
      <c r="H11" s="101">
        <f t="shared" si="1"/>
        <v>2219379.0300000003</v>
      </c>
      <c r="I11" s="101">
        <f t="shared" si="1"/>
        <v>4161454.9699999997</v>
      </c>
    </row>
    <row r="12" spans="2:9" x14ac:dyDescent="0.2">
      <c r="B12" s="118" t="s">
        <v>321</v>
      </c>
      <c r="C12" s="119"/>
      <c r="D12" s="101">
        <v>0</v>
      </c>
      <c r="E12" s="91">
        <v>3888900</v>
      </c>
      <c r="F12" s="91">
        <f>D12+E12</f>
        <v>3888900</v>
      </c>
      <c r="G12" s="91">
        <v>1715784.6</v>
      </c>
      <c r="H12" s="91">
        <v>1715784.6</v>
      </c>
      <c r="I12" s="91">
        <f>F12-G12</f>
        <v>2173115.4</v>
      </c>
    </row>
    <row r="13" spans="2:9" x14ac:dyDescent="0.2">
      <c r="B13" s="118" t="s">
        <v>322</v>
      </c>
      <c r="C13" s="119"/>
      <c r="D13" s="101"/>
      <c r="E13" s="91"/>
      <c r="F13" s="91">
        <f t="shared" ref="F13:F18" si="2">D13+E13</f>
        <v>0</v>
      </c>
      <c r="G13" s="91"/>
      <c r="H13" s="91"/>
      <c r="I13" s="91">
        <f t="shared" ref="I13:I18" si="3">F13-G13</f>
        <v>0</v>
      </c>
    </row>
    <row r="14" spans="2:9" x14ac:dyDescent="0.2">
      <c r="B14" s="118" t="s">
        <v>323</v>
      </c>
      <c r="C14" s="119"/>
      <c r="D14" s="101">
        <v>0</v>
      </c>
      <c r="E14" s="91">
        <v>626550</v>
      </c>
      <c r="F14" s="91">
        <f t="shared" si="2"/>
        <v>626550</v>
      </c>
      <c r="G14" s="91">
        <v>76280.399999999994</v>
      </c>
      <c r="H14" s="91">
        <v>76280.399999999994</v>
      </c>
      <c r="I14" s="91">
        <f t="shared" si="3"/>
        <v>550269.6</v>
      </c>
    </row>
    <row r="15" spans="2:9" x14ac:dyDescent="0.2">
      <c r="B15" s="118" t="s">
        <v>324</v>
      </c>
      <c r="C15" s="119"/>
      <c r="D15" s="101">
        <v>0</v>
      </c>
      <c r="E15" s="91">
        <v>913964</v>
      </c>
      <c r="F15" s="91">
        <f t="shared" si="2"/>
        <v>913964</v>
      </c>
      <c r="G15" s="91">
        <v>0</v>
      </c>
      <c r="H15" s="91">
        <v>0</v>
      </c>
      <c r="I15" s="91">
        <f t="shared" si="3"/>
        <v>913964</v>
      </c>
    </row>
    <row r="16" spans="2:9" x14ac:dyDescent="0.2">
      <c r="B16" s="118" t="s">
        <v>325</v>
      </c>
      <c r="C16" s="119"/>
      <c r="D16" s="101">
        <v>0</v>
      </c>
      <c r="E16" s="91">
        <v>951420</v>
      </c>
      <c r="F16" s="91">
        <f t="shared" si="2"/>
        <v>951420</v>
      </c>
      <c r="G16" s="91">
        <v>427314.03</v>
      </c>
      <c r="H16" s="91">
        <v>427314.03</v>
      </c>
      <c r="I16" s="91">
        <f t="shared" si="3"/>
        <v>524105.97</v>
      </c>
    </row>
    <row r="17" spans="2:9" x14ac:dyDescent="0.2">
      <c r="B17" s="118" t="s">
        <v>326</v>
      </c>
      <c r="C17" s="119"/>
      <c r="D17" s="101"/>
      <c r="E17" s="91"/>
      <c r="F17" s="91">
        <f t="shared" si="2"/>
        <v>0</v>
      </c>
      <c r="G17" s="91"/>
      <c r="H17" s="91"/>
      <c r="I17" s="91">
        <f t="shared" si="3"/>
        <v>0</v>
      </c>
    </row>
    <row r="18" spans="2:9" x14ac:dyDescent="0.2">
      <c r="B18" s="118" t="s">
        <v>327</v>
      </c>
      <c r="C18" s="119"/>
      <c r="D18" s="101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6" t="s">
        <v>328</v>
      </c>
      <c r="C19" s="117"/>
      <c r="D19" s="101">
        <f t="shared" ref="D19:I19" si="4">SUM(D20:D28)</f>
        <v>0</v>
      </c>
      <c r="E19" s="101">
        <f t="shared" si="4"/>
        <v>1152478.44</v>
      </c>
      <c r="F19" s="101">
        <f t="shared" si="4"/>
        <v>1152478.44</v>
      </c>
      <c r="G19" s="101">
        <f t="shared" si="4"/>
        <v>491406.44999999995</v>
      </c>
      <c r="H19" s="101">
        <f t="shared" si="4"/>
        <v>379779.01999999996</v>
      </c>
      <c r="I19" s="101">
        <f t="shared" si="4"/>
        <v>661071.99</v>
      </c>
    </row>
    <row r="20" spans="2:9" x14ac:dyDescent="0.2">
      <c r="B20" s="118" t="s">
        <v>329</v>
      </c>
      <c r="C20" s="119"/>
      <c r="D20" s="101">
        <v>0</v>
      </c>
      <c r="E20" s="91">
        <v>562253.43999999994</v>
      </c>
      <c r="F20" s="101">
        <f t="shared" ref="F20:F28" si="5">D20+E20</f>
        <v>562253.43999999994</v>
      </c>
      <c r="G20" s="91">
        <v>246199.15</v>
      </c>
      <c r="H20" s="91">
        <v>216307.02</v>
      </c>
      <c r="I20" s="91">
        <f>F20-G20</f>
        <v>316054.28999999992</v>
      </c>
    </row>
    <row r="21" spans="2:9" x14ac:dyDescent="0.2">
      <c r="B21" s="118" t="s">
        <v>330</v>
      </c>
      <c r="C21" s="119"/>
      <c r="D21" s="101">
        <v>0</v>
      </c>
      <c r="E21" s="91">
        <v>126332</v>
      </c>
      <c r="F21" s="101">
        <f t="shared" si="5"/>
        <v>126332</v>
      </c>
      <c r="G21" s="91">
        <v>63227.67</v>
      </c>
      <c r="H21" s="91">
        <v>53893.77</v>
      </c>
      <c r="I21" s="91">
        <f t="shared" ref="I21:I83" si="6">F21-G21</f>
        <v>63104.33</v>
      </c>
    </row>
    <row r="22" spans="2:9" x14ac:dyDescent="0.2">
      <c r="B22" s="118" t="s">
        <v>331</v>
      </c>
      <c r="C22" s="119"/>
      <c r="D22" s="101"/>
      <c r="E22" s="91"/>
      <c r="F22" s="101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8" t="s">
        <v>332</v>
      </c>
      <c r="C23" s="119"/>
      <c r="D23" s="101">
        <v>0</v>
      </c>
      <c r="E23" s="91">
        <v>164723</v>
      </c>
      <c r="F23" s="101">
        <f t="shared" si="5"/>
        <v>164723</v>
      </c>
      <c r="G23" s="91">
        <v>76286.399999999994</v>
      </c>
      <c r="H23" s="91">
        <v>3885</v>
      </c>
      <c r="I23" s="91">
        <f t="shared" si="6"/>
        <v>88436.6</v>
      </c>
    </row>
    <row r="24" spans="2:9" x14ac:dyDescent="0.2">
      <c r="B24" s="118" t="s">
        <v>333</v>
      </c>
      <c r="C24" s="119"/>
      <c r="D24" s="101">
        <v>0</v>
      </c>
      <c r="E24" s="91">
        <v>56423</v>
      </c>
      <c r="F24" s="101">
        <f t="shared" si="5"/>
        <v>56423</v>
      </c>
      <c r="G24" s="91">
        <v>17439.439999999999</v>
      </c>
      <c r="H24" s="91">
        <v>17439.439999999999</v>
      </c>
      <c r="I24" s="91">
        <f t="shared" si="6"/>
        <v>38983.56</v>
      </c>
    </row>
    <row r="25" spans="2:9" x14ac:dyDescent="0.2">
      <c r="B25" s="118" t="s">
        <v>334</v>
      </c>
      <c r="C25" s="119"/>
      <c r="D25" s="101">
        <v>0</v>
      </c>
      <c r="E25" s="91">
        <v>202400</v>
      </c>
      <c r="F25" s="101">
        <f t="shared" si="5"/>
        <v>202400</v>
      </c>
      <c r="G25" s="91">
        <v>86020</v>
      </c>
      <c r="H25" s="91">
        <v>86020</v>
      </c>
      <c r="I25" s="91">
        <f t="shared" si="6"/>
        <v>116380</v>
      </c>
    </row>
    <row r="26" spans="2:9" x14ac:dyDescent="0.2">
      <c r="B26" s="118" t="s">
        <v>335</v>
      </c>
      <c r="C26" s="119"/>
      <c r="D26" s="101">
        <v>0</v>
      </c>
      <c r="E26" s="91">
        <v>32214</v>
      </c>
      <c r="F26" s="101">
        <f t="shared" si="5"/>
        <v>32214</v>
      </c>
      <c r="G26" s="91">
        <v>2233.79</v>
      </c>
      <c r="H26" s="91">
        <v>2233.79</v>
      </c>
      <c r="I26" s="91">
        <f t="shared" si="6"/>
        <v>29980.21</v>
      </c>
    </row>
    <row r="27" spans="2:9" x14ac:dyDescent="0.2">
      <c r="B27" s="118" t="s">
        <v>336</v>
      </c>
      <c r="C27" s="119"/>
      <c r="D27" s="101"/>
      <c r="E27" s="91"/>
      <c r="F27" s="101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8" t="s">
        <v>337</v>
      </c>
      <c r="C28" s="119"/>
      <c r="D28" s="101">
        <v>0</v>
      </c>
      <c r="E28" s="91">
        <v>8133</v>
      </c>
      <c r="F28" s="101">
        <f t="shared" si="5"/>
        <v>8133</v>
      </c>
      <c r="G28" s="91">
        <v>0</v>
      </c>
      <c r="H28" s="91">
        <v>0</v>
      </c>
      <c r="I28" s="91">
        <f t="shared" si="6"/>
        <v>8133</v>
      </c>
    </row>
    <row r="29" spans="2:9" x14ac:dyDescent="0.2">
      <c r="B29" s="116" t="s">
        <v>338</v>
      </c>
      <c r="C29" s="117"/>
      <c r="D29" s="101">
        <f t="shared" ref="D29:H29" si="7">SUM(D30:D38)</f>
        <v>0</v>
      </c>
      <c r="E29" s="101">
        <f t="shared" si="7"/>
        <v>1339149.02</v>
      </c>
      <c r="F29" s="101">
        <f t="shared" si="7"/>
        <v>1339149.02</v>
      </c>
      <c r="G29" s="101">
        <f t="shared" si="7"/>
        <v>455142.06</v>
      </c>
      <c r="H29" s="101">
        <f t="shared" si="7"/>
        <v>385300.86</v>
      </c>
      <c r="I29" s="101">
        <f>SUM(I30:I38)</f>
        <v>884006.96</v>
      </c>
    </row>
    <row r="30" spans="2:9" x14ac:dyDescent="0.2">
      <c r="B30" s="118" t="s">
        <v>339</v>
      </c>
      <c r="C30" s="119"/>
      <c r="D30" s="101">
        <v>0</v>
      </c>
      <c r="E30" s="91">
        <v>181831.36</v>
      </c>
      <c r="F30" s="101">
        <f t="shared" ref="F30:F38" si="8">D30+E30</f>
        <v>181831.36</v>
      </c>
      <c r="G30" s="91">
        <v>36884.480000000003</v>
      </c>
      <c r="H30" s="91">
        <v>36884.480000000003</v>
      </c>
      <c r="I30" s="91">
        <f t="shared" si="6"/>
        <v>144946.87999999998</v>
      </c>
    </row>
    <row r="31" spans="2:9" x14ac:dyDescent="0.2">
      <c r="B31" s="118" t="s">
        <v>340</v>
      </c>
      <c r="C31" s="119"/>
      <c r="D31" s="101"/>
      <c r="E31" s="91"/>
      <c r="F31" s="101">
        <f t="shared" si="8"/>
        <v>0</v>
      </c>
      <c r="G31" s="91"/>
      <c r="H31" s="91"/>
      <c r="I31" s="91">
        <f t="shared" si="6"/>
        <v>0</v>
      </c>
    </row>
    <row r="32" spans="2:9" x14ac:dyDescent="0.2">
      <c r="B32" s="118" t="s">
        <v>341</v>
      </c>
      <c r="C32" s="119"/>
      <c r="D32" s="101">
        <v>0</v>
      </c>
      <c r="E32" s="91">
        <v>817000</v>
      </c>
      <c r="F32" s="101">
        <f t="shared" si="8"/>
        <v>817000</v>
      </c>
      <c r="G32" s="91">
        <v>297614.38</v>
      </c>
      <c r="H32" s="91">
        <v>241099.18</v>
      </c>
      <c r="I32" s="91">
        <f t="shared" si="6"/>
        <v>519385.62</v>
      </c>
    </row>
    <row r="33" spans="2:9" x14ac:dyDescent="0.2">
      <c r="B33" s="118" t="s">
        <v>342</v>
      </c>
      <c r="C33" s="119"/>
      <c r="D33" s="101">
        <v>0</v>
      </c>
      <c r="E33" s="91">
        <v>98731.6</v>
      </c>
      <c r="F33" s="101">
        <f t="shared" si="8"/>
        <v>98731.6</v>
      </c>
      <c r="G33" s="91">
        <v>14095.21</v>
      </c>
      <c r="H33" s="91">
        <v>14095.21</v>
      </c>
      <c r="I33" s="91">
        <f t="shared" si="6"/>
        <v>84636.390000000014</v>
      </c>
    </row>
    <row r="34" spans="2:9" x14ac:dyDescent="0.2">
      <c r="B34" s="118" t="s">
        <v>343</v>
      </c>
      <c r="C34" s="119"/>
      <c r="D34" s="101">
        <v>0</v>
      </c>
      <c r="E34" s="91">
        <v>51000</v>
      </c>
      <c r="F34" s="101">
        <f t="shared" si="8"/>
        <v>51000</v>
      </c>
      <c r="G34" s="91">
        <v>20451</v>
      </c>
      <c r="H34" s="91">
        <v>20451</v>
      </c>
      <c r="I34" s="91">
        <f t="shared" si="6"/>
        <v>30549</v>
      </c>
    </row>
    <row r="35" spans="2:9" x14ac:dyDescent="0.2">
      <c r="B35" s="118" t="s">
        <v>344</v>
      </c>
      <c r="C35" s="119"/>
      <c r="D35" s="101"/>
      <c r="E35" s="91"/>
      <c r="F35" s="101">
        <f t="shared" si="8"/>
        <v>0</v>
      </c>
      <c r="G35" s="91"/>
      <c r="H35" s="91"/>
      <c r="I35" s="91">
        <f t="shared" si="6"/>
        <v>0</v>
      </c>
    </row>
    <row r="36" spans="2:9" x14ac:dyDescent="0.2">
      <c r="B36" s="118" t="s">
        <v>345</v>
      </c>
      <c r="C36" s="119"/>
      <c r="D36" s="101"/>
      <c r="E36" s="91"/>
      <c r="F36" s="101">
        <f t="shared" si="8"/>
        <v>0</v>
      </c>
      <c r="G36" s="91"/>
      <c r="H36" s="91"/>
      <c r="I36" s="91">
        <f t="shared" si="6"/>
        <v>0</v>
      </c>
    </row>
    <row r="37" spans="2:9" x14ac:dyDescent="0.2">
      <c r="B37" s="118" t="s">
        <v>346</v>
      </c>
      <c r="C37" s="119"/>
      <c r="D37" s="101">
        <v>0</v>
      </c>
      <c r="E37" s="91">
        <v>19516.060000000001</v>
      </c>
      <c r="F37" s="101">
        <f t="shared" si="8"/>
        <v>19516.060000000001</v>
      </c>
      <c r="G37" s="91">
        <v>19515.990000000002</v>
      </c>
      <c r="H37" s="91">
        <v>19515.990000000002</v>
      </c>
      <c r="I37" s="91">
        <f t="shared" si="6"/>
        <v>6.9999999999708962E-2</v>
      </c>
    </row>
    <row r="38" spans="2:9" x14ac:dyDescent="0.2">
      <c r="B38" s="118" t="s">
        <v>347</v>
      </c>
      <c r="C38" s="119"/>
      <c r="D38" s="101">
        <v>0</v>
      </c>
      <c r="E38" s="91">
        <v>171070</v>
      </c>
      <c r="F38" s="101">
        <f t="shared" si="8"/>
        <v>171070</v>
      </c>
      <c r="G38" s="91">
        <v>66581</v>
      </c>
      <c r="H38" s="91">
        <v>53255</v>
      </c>
      <c r="I38" s="91">
        <f t="shared" si="6"/>
        <v>104489</v>
      </c>
    </row>
    <row r="39" spans="2:9" ht="25.5" customHeight="1" x14ac:dyDescent="0.2">
      <c r="B39" s="207" t="s">
        <v>348</v>
      </c>
      <c r="C39" s="208"/>
      <c r="D39" s="101">
        <f t="shared" ref="D39:I39" si="9">SUM(D40:D48)</f>
        <v>0</v>
      </c>
      <c r="E39" s="101">
        <f t="shared" si="9"/>
        <v>0</v>
      </c>
      <c r="F39" s="101">
        <f>SUM(F40:F48)</f>
        <v>0</v>
      </c>
      <c r="G39" s="101">
        <f t="shared" si="9"/>
        <v>0</v>
      </c>
      <c r="H39" s="101">
        <f t="shared" si="9"/>
        <v>0</v>
      </c>
      <c r="I39" s="101">
        <f t="shared" si="9"/>
        <v>0</v>
      </c>
    </row>
    <row r="40" spans="2:9" x14ac:dyDescent="0.2">
      <c r="B40" s="118" t="s">
        <v>349</v>
      </c>
      <c r="C40" s="119"/>
      <c r="D40" s="101"/>
      <c r="E40" s="91"/>
      <c r="F40" s="101">
        <f>D40+E40</f>
        <v>0</v>
      </c>
      <c r="G40" s="91"/>
      <c r="H40" s="91"/>
      <c r="I40" s="91">
        <f t="shared" si="6"/>
        <v>0</v>
      </c>
    </row>
    <row r="41" spans="2:9" x14ac:dyDescent="0.2">
      <c r="B41" s="118" t="s">
        <v>350</v>
      </c>
      <c r="C41" s="119"/>
      <c r="D41" s="101"/>
      <c r="E41" s="91"/>
      <c r="F41" s="101">
        <f t="shared" ref="F41:F83" si="10">D41+E41</f>
        <v>0</v>
      </c>
      <c r="G41" s="91"/>
      <c r="H41" s="91"/>
      <c r="I41" s="91">
        <f t="shared" si="6"/>
        <v>0</v>
      </c>
    </row>
    <row r="42" spans="2:9" x14ac:dyDescent="0.2">
      <c r="B42" s="118" t="s">
        <v>351</v>
      </c>
      <c r="C42" s="119"/>
      <c r="D42" s="101"/>
      <c r="E42" s="91"/>
      <c r="F42" s="101">
        <f t="shared" si="10"/>
        <v>0</v>
      </c>
      <c r="G42" s="91"/>
      <c r="H42" s="91"/>
      <c r="I42" s="91">
        <f t="shared" si="6"/>
        <v>0</v>
      </c>
    </row>
    <row r="43" spans="2:9" x14ac:dyDescent="0.2">
      <c r="B43" s="118" t="s">
        <v>352</v>
      </c>
      <c r="C43" s="119"/>
      <c r="D43" s="101"/>
      <c r="E43" s="91"/>
      <c r="F43" s="101">
        <f t="shared" si="10"/>
        <v>0</v>
      </c>
      <c r="G43" s="91"/>
      <c r="H43" s="91"/>
      <c r="I43" s="91">
        <f t="shared" si="6"/>
        <v>0</v>
      </c>
    </row>
    <row r="44" spans="2:9" x14ac:dyDescent="0.2">
      <c r="B44" s="118" t="s">
        <v>353</v>
      </c>
      <c r="C44" s="119"/>
      <c r="D44" s="101"/>
      <c r="E44" s="91"/>
      <c r="F44" s="101">
        <f t="shared" si="10"/>
        <v>0</v>
      </c>
      <c r="G44" s="91"/>
      <c r="H44" s="91"/>
      <c r="I44" s="91">
        <f t="shared" si="6"/>
        <v>0</v>
      </c>
    </row>
    <row r="45" spans="2:9" x14ac:dyDescent="0.2">
      <c r="B45" s="118" t="s">
        <v>354</v>
      </c>
      <c r="C45" s="119"/>
      <c r="D45" s="101"/>
      <c r="E45" s="91"/>
      <c r="F45" s="101">
        <f t="shared" si="10"/>
        <v>0</v>
      </c>
      <c r="G45" s="91"/>
      <c r="H45" s="91"/>
      <c r="I45" s="91">
        <f t="shared" si="6"/>
        <v>0</v>
      </c>
    </row>
    <row r="46" spans="2:9" x14ac:dyDescent="0.2">
      <c r="B46" s="118" t="s">
        <v>355</v>
      </c>
      <c r="C46" s="119"/>
      <c r="D46" s="101"/>
      <c r="E46" s="91"/>
      <c r="F46" s="101">
        <f t="shared" si="10"/>
        <v>0</v>
      </c>
      <c r="G46" s="91"/>
      <c r="H46" s="91"/>
      <c r="I46" s="91">
        <f t="shared" si="6"/>
        <v>0</v>
      </c>
    </row>
    <row r="47" spans="2:9" x14ac:dyDescent="0.2">
      <c r="B47" s="118" t="s">
        <v>356</v>
      </c>
      <c r="C47" s="119"/>
      <c r="D47" s="101"/>
      <c r="E47" s="91"/>
      <c r="F47" s="101">
        <f t="shared" si="10"/>
        <v>0</v>
      </c>
      <c r="G47" s="91"/>
      <c r="H47" s="91"/>
      <c r="I47" s="91">
        <f t="shared" si="6"/>
        <v>0</v>
      </c>
    </row>
    <row r="48" spans="2:9" x14ac:dyDescent="0.2">
      <c r="B48" s="118" t="s">
        <v>357</v>
      </c>
      <c r="C48" s="119"/>
      <c r="D48" s="101"/>
      <c r="E48" s="91"/>
      <c r="F48" s="101">
        <f t="shared" si="10"/>
        <v>0</v>
      </c>
      <c r="G48" s="91"/>
      <c r="H48" s="91"/>
      <c r="I48" s="91">
        <f t="shared" si="6"/>
        <v>0</v>
      </c>
    </row>
    <row r="49" spans="2:9" x14ac:dyDescent="0.2">
      <c r="B49" s="207" t="s">
        <v>358</v>
      </c>
      <c r="C49" s="208"/>
      <c r="D49" s="101">
        <f t="shared" ref="D49:I49" si="11">SUM(D50:D58)</f>
        <v>61360</v>
      </c>
      <c r="E49" s="101">
        <f t="shared" si="11"/>
        <v>1379414</v>
      </c>
      <c r="F49" s="101">
        <f t="shared" si="11"/>
        <v>1440774</v>
      </c>
      <c r="G49" s="101">
        <f t="shared" si="11"/>
        <v>776900</v>
      </c>
      <c r="H49" s="101">
        <f t="shared" si="11"/>
        <v>0</v>
      </c>
      <c r="I49" s="101">
        <f t="shared" si="11"/>
        <v>663874</v>
      </c>
    </row>
    <row r="50" spans="2:9" x14ac:dyDescent="0.2">
      <c r="B50" s="118" t="s">
        <v>359</v>
      </c>
      <c r="C50" s="119"/>
      <c r="D50" s="101">
        <v>61360</v>
      </c>
      <c r="E50" s="91">
        <v>351700</v>
      </c>
      <c r="F50" s="101">
        <f t="shared" si="10"/>
        <v>413060</v>
      </c>
      <c r="G50" s="91">
        <v>0</v>
      </c>
      <c r="H50" s="91">
        <v>0</v>
      </c>
      <c r="I50" s="91">
        <f t="shared" si="6"/>
        <v>413060</v>
      </c>
    </row>
    <row r="51" spans="2:9" x14ac:dyDescent="0.2">
      <c r="B51" s="118" t="s">
        <v>360</v>
      </c>
      <c r="C51" s="119"/>
      <c r="D51" s="101">
        <v>0</v>
      </c>
      <c r="E51" s="91">
        <v>77820</v>
      </c>
      <c r="F51" s="101">
        <f t="shared" si="10"/>
        <v>77820</v>
      </c>
      <c r="G51" s="91">
        <v>0</v>
      </c>
      <c r="H51" s="91">
        <v>0</v>
      </c>
      <c r="I51" s="91">
        <f t="shared" si="6"/>
        <v>77820</v>
      </c>
    </row>
    <row r="52" spans="2:9" x14ac:dyDescent="0.2">
      <c r="B52" s="118" t="s">
        <v>361</v>
      </c>
      <c r="C52" s="119"/>
      <c r="D52" s="101"/>
      <c r="E52" s="91"/>
      <c r="F52" s="101">
        <f t="shared" si="10"/>
        <v>0</v>
      </c>
      <c r="G52" s="91"/>
      <c r="H52" s="91"/>
      <c r="I52" s="91">
        <f t="shared" si="6"/>
        <v>0</v>
      </c>
    </row>
    <row r="53" spans="2:9" x14ac:dyDescent="0.2">
      <c r="B53" s="118" t="s">
        <v>362</v>
      </c>
      <c r="C53" s="119"/>
      <c r="D53" s="101">
        <v>0</v>
      </c>
      <c r="E53" s="91">
        <v>881894</v>
      </c>
      <c r="F53" s="101">
        <f t="shared" si="10"/>
        <v>881894</v>
      </c>
      <c r="G53" s="91">
        <v>776900</v>
      </c>
      <c r="H53" s="91">
        <v>0</v>
      </c>
      <c r="I53" s="91">
        <f t="shared" si="6"/>
        <v>104994</v>
      </c>
    </row>
    <row r="54" spans="2:9" x14ac:dyDescent="0.2">
      <c r="B54" s="118" t="s">
        <v>363</v>
      </c>
      <c r="C54" s="119"/>
      <c r="D54" s="101"/>
      <c r="E54" s="91"/>
      <c r="F54" s="101">
        <f t="shared" si="10"/>
        <v>0</v>
      </c>
      <c r="G54" s="91"/>
      <c r="H54" s="91"/>
      <c r="I54" s="91">
        <f t="shared" si="6"/>
        <v>0</v>
      </c>
    </row>
    <row r="55" spans="2:9" x14ac:dyDescent="0.2">
      <c r="B55" s="118" t="s">
        <v>364</v>
      </c>
      <c r="C55" s="119"/>
      <c r="D55" s="101"/>
      <c r="E55" s="91"/>
      <c r="F55" s="101">
        <f t="shared" si="10"/>
        <v>0</v>
      </c>
      <c r="G55" s="91"/>
      <c r="H55" s="91"/>
      <c r="I55" s="91">
        <f t="shared" si="6"/>
        <v>0</v>
      </c>
    </row>
    <row r="56" spans="2:9" x14ac:dyDescent="0.2">
      <c r="B56" s="118" t="s">
        <v>365</v>
      </c>
      <c r="C56" s="119"/>
      <c r="D56" s="101"/>
      <c r="E56" s="91"/>
      <c r="F56" s="101">
        <f t="shared" si="10"/>
        <v>0</v>
      </c>
      <c r="G56" s="91"/>
      <c r="H56" s="91"/>
      <c r="I56" s="91">
        <f t="shared" si="6"/>
        <v>0</v>
      </c>
    </row>
    <row r="57" spans="2:9" x14ac:dyDescent="0.2">
      <c r="B57" s="118" t="s">
        <v>366</v>
      </c>
      <c r="C57" s="119"/>
      <c r="D57" s="101"/>
      <c r="E57" s="91"/>
      <c r="F57" s="101">
        <f t="shared" si="10"/>
        <v>0</v>
      </c>
      <c r="G57" s="91"/>
      <c r="H57" s="91"/>
      <c r="I57" s="91">
        <f t="shared" si="6"/>
        <v>0</v>
      </c>
    </row>
    <row r="58" spans="2:9" x14ac:dyDescent="0.2">
      <c r="B58" s="118" t="s">
        <v>367</v>
      </c>
      <c r="C58" s="119"/>
      <c r="D58" s="101">
        <v>0</v>
      </c>
      <c r="E58" s="91">
        <v>68000</v>
      </c>
      <c r="F58" s="101">
        <f t="shared" si="10"/>
        <v>68000</v>
      </c>
      <c r="G58" s="91">
        <v>0</v>
      </c>
      <c r="H58" s="91">
        <v>0</v>
      </c>
      <c r="I58" s="91">
        <f t="shared" si="6"/>
        <v>68000</v>
      </c>
    </row>
    <row r="59" spans="2:9" x14ac:dyDescent="0.2">
      <c r="B59" s="116" t="s">
        <v>368</v>
      </c>
      <c r="C59" s="117"/>
      <c r="D59" s="101">
        <f>SUM(D60:D62)</f>
        <v>0</v>
      </c>
      <c r="E59" s="101">
        <f>SUM(E60:E62)</f>
        <v>0</v>
      </c>
      <c r="F59" s="101">
        <f>SUM(F60:F62)</f>
        <v>0</v>
      </c>
      <c r="G59" s="101">
        <f>SUM(G60:G62)</f>
        <v>0</v>
      </c>
      <c r="H59" s="101">
        <f>SUM(H60:H62)</f>
        <v>0</v>
      </c>
      <c r="I59" s="91">
        <f t="shared" si="6"/>
        <v>0</v>
      </c>
    </row>
    <row r="60" spans="2:9" x14ac:dyDescent="0.2">
      <c r="B60" s="118" t="s">
        <v>369</v>
      </c>
      <c r="C60" s="119"/>
      <c r="D60" s="101"/>
      <c r="E60" s="91"/>
      <c r="F60" s="101">
        <f t="shared" si="10"/>
        <v>0</v>
      </c>
      <c r="G60" s="91"/>
      <c r="H60" s="91"/>
      <c r="I60" s="91">
        <f t="shared" si="6"/>
        <v>0</v>
      </c>
    </row>
    <row r="61" spans="2:9" x14ac:dyDescent="0.2">
      <c r="B61" s="118" t="s">
        <v>370</v>
      </c>
      <c r="C61" s="119"/>
      <c r="D61" s="101"/>
      <c r="E61" s="91"/>
      <c r="F61" s="101">
        <f t="shared" si="10"/>
        <v>0</v>
      </c>
      <c r="G61" s="91"/>
      <c r="H61" s="91"/>
      <c r="I61" s="91">
        <f t="shared" si="6"/>
        <v>0</v>
      </c>
    </row>
    <row r="62" spans="2:9" x14ac:dyDescent="0.2">
      <c r="B62" s="118" t="s">
        <v>371</v>
      </c>
      <c r="C62" s="119"/>
      <c r="D62" s="101"/>
      <c r="E62" s="91"/>
      <c r="F62" s="101">
        <f t="shared" si="10"/>
        <v>0</v>
      </c>
      <c r="G62" s="91"/>
      <c r="H62" s="91"/>
      <c r="I62" s="91">
        <f t="shared" si="6"/>
        <v>0</v>
      </c>
    </row>
    <row r="63" spans="2:9" x14ac:dyDescent="0.2">
      <c r="B63" s="207" t="s">
        <v>372</v>
      </c>
      <c r="C63" s="208"/>
      <c r="D63" s="101">
        <f>SUM(D64:D71)</f>
        <v>0</v>
      </c>
      <c r="E63" s="101">
        <f>SUM(E64:E71)</f>
        <v>0</v>
      </c>
      <c r="F63" s="101">
        <f>F64+F65+F66+F67+F68+F70+F71</f>
        <v>0</v>
      </c>
      <c r="G63" s="101">
        <f>SUM(G64:G71)</f>
        <v>0</v>
      </c>
      <c r="H63" s="101">
        <f>SUM(H64:H71)</f>
        <v>0</v>
      </c>
      <c r="I63" s="91">
        <f t="shared" si="6"/>
        <v>0</v>
      </c>
    </row>
    <row r="64" spans="2:9" x14ac:dyDescent="0.2">
      <c r="B64" s="118" t="s">
        <v>373</v>
      </c>
      <c r="C64" s="119"/>
      <c r="D64" s="101"/>
      <c r="E64" s="91"/>
      <c r="F64" s="101">
        <f t="shared" si="10"/>
        <v>0</v>
      </c>
      <c r="G64" s="91"/>
      <c r="H64" s="91"/>
      <c r="I64" s="91">
        <f t="shared" si="6"/>
        <v>0</v>
      </c>
    </row>
    <row r="65" spans="2:9" x14ac:dyDescent="0.2">
      <c r="B65" s="118" t="s">
        <v>374</v>
      </c>
      <c r="C65" s="119"/>
      <c r="D65" s="101"/>
      <c r="E65" s="91"/>
      <c r="F65" s="101">
        <f t="shared" si="10"/>
        <v>0</v>
      </c>
      <c r="G65" s="91"/>
      <c r="H65" s="91"/>
      <c r="I65" s="91">
        <f t="shared" si="6"/>
        <v>0</v>
      </c>
    </row>
    <row r="66" spans="2:9" x14ac:dyDescent="0.2">
      <c r="B66" s="118" t="s">
        <v>375</v>
      </c>
      <c r="C66" s="119"/>
      <c r="D66" s="101"/>
      <c r="E66" s="91"/>
      <c r="F66" s="101">
        <f t="shared" si="10"/>
        <v>0</v>
      </c>
      <c r="G66" s="91"/>
      <c r="H66" s="91"/>
      <c r="I66" s="91">
        <f t="shared" si="6"/>
        <v>0</v>
      </c>
    </row>
    <row r="67" spans="2:9" x14ac:dyDescent="0.2">
      <c r="B67" s="118" t="s">
        <v>376</v>
      </c>
      <c r="C67" s="119"/>
      <c r="D67" s="101"/>
      <c r="E67" s="91"/>
      <c r="F67" s="101">
        <f t="shared" si="10"/>
        <v>0</v>
      </c>
      <c r="G67" s="91"/>
      <c r="H67" s="91"/>
      <c r="I67" s="91">
        <f t="shared" si="6"/>
        <v>0</v>
      </c>
    </row>
    <row r="68" spans="2:9" x14ac:dyDescent="0.2">
      <c r="B68" s="118" t="s">
        <v>377</v>
      </c>
      <c r="C68" s="119"/>
      <c r="D68" s="101"/>
      <c r="E68" s="91"/>
      <c r="F68" s="101">
        <f t="shared" si="10"/>
        <v>0</v>
      </c>
      <c r="G68" s="91"/>
      <c r="H68" s="91"/>
      <c r="I68" s="91">
        <f t="shared" si="6"/>
        <v>0</v>
      </c>
    </row>
    <row r="69" spans="2:9" x14ac:dyDescent="0.2">
      <c r="B69" s="118" t="s">
        <v>378</v>
      </c>
      <c r="C69" s="119"/>
      <c r="D69" s="101"/>
      <c r="E69" s="91"/>
      <c r="F69" s="101">
        <f t="shared" si="10"/>
        <v>0</v>
      </c>
      <c r="G69" s="91"/>
      <c r="H69" s="91"/>
      <c r="I69" s="91">
        <f t="shared" si="6"/>
        <v>0</v>
      </c>
    </row>
    <row r="70" spans="2:9" x14ac:dyDescent="0.2">
      <c r="B70" s="118" t="s">
        <v>379</v>
      </c>
      <c r="C70" s="119"/>
      <c r="D70" s="101"/>
      <c r="E70" s="91"/>
      <c r="F70" s="101">
        <f t="shared" si="10"/>
        <v>0</v>
      </c>
      <c r="G70" s="91"/>
      <c r="H70" s="91"/>
      <c r="I70" s="91">
        <f t="shared" si="6"/>
        <v>0</v>
      </c>
    </row>
    <row r="71" spans="2:9" x14ac:dyDescent="0.2">
      <c r="B71" s="118" t="s">
        <v>380</v>
      </c>
      <c r="C71" s="119"/>
      <c r="D71" s="101"/>
      <c r="E71" s="91"/>
      <c r="F71" s="101">
        <f t="shared" si="10"/>
        <v>0</v>
      </c>
      <c r="G71" s="91"/>
      <c r="H71" s="91"/>
      <c r="I71" s="91">
        <f t="shared" si="6"/>
        <v>0</v>
      </c>
    </row>
    <row r="72" spans="2:9" x14ac:dyDescent="0.2">
      <c r="B72" s="116" t="s">
        <v>381</v>
      </c>
      <c r="C72" s="117"/>
      <c r="D72" s="101">
        <f>SUM(D73:D75)</f>
        <v>0</v>
      </c>
      <c r="E72" s="101">
        <f>SUM(E73:E75)</f>
        <v>0</v>
      </c>
      <c r="F72" s="101">
        <f>SUM(F73:F75)</f>
        <v>0</v>
      </c>
      <c r="G72" s="101">
        <f>SUM(G73:G75)</f>
        <v>0</v>
      </c>
      <c r="H72" s="101">
        <f>SUM(H73:H75)</f>
        <v>0</v>
      </c>
      <c r="I72" s="91">
        <f t="shared" si="6"/>
        <v>0</v>
      </c>
    </row>
    <row r="73" spans="2:9" x14ac:dyDescent="0.2">
      <c r="B73" s="118" t="s">
        <v>382</v>
      </c>
      <c r="C73" s="119"/>
      <c r="D73" s="101"/>
      <c r="E73" s="91"/>
      <c r="F73" s="101">
        <f t="shared" si="10"/>
        <v>0</v>
      </c>
      <c r="G73" s="91"/>
      <c r="H73" s="91"/>
      <c r="I73" s="91">
        <f t="shared" si="6"/>
        <v>0</v>
      </c>
    </row>
    <row r="74" spans="2:9" x14ac:dyDescent="0.2">
      <c r="B74" s="118" t="s">
        <v>383</v>
      </c>
      <c r="C74" s="119"/>
      <c r="D74" s="101"/>
      <c r="E74" s="91"/>
      <c r="F74" s="101">
        <f t="shared" si="10"/>
        <v>0</v>
      </c>
      <c r="G74" s="91"/>
      <c r="H74" s="91"/>
      <c r="I74" s="91">
        <f t="shared" si="6"/>
        <v>0</v>
      </c>
    </row>
    <row r="75" spans="2:9" x14ac:dyDescent="0.2">
      <c r="B75" s="118" t="s">
        <v>384</v>
      </c>
      <c r="C75" s="119"/>
      <c r="D75" s="101"/>
      <c r="E75" s="91"/>
      <c r="F75" s="101">
        <f t="shared" si="10"/>
        <v>0</v>
      </c>
      <c r="G75" s="91"/>
      <c r="H75" s="91"/>
      <c r="I75" s="91">
        <f t="shared" si="6"/>
        <v>0</v>
      </c>
    </row>
    <row r="76" spans="2:9" x14ac:dyDescent="0.2">
      <c r="B76" s="116" t="s">
        <v>385</v>
      </c>
      <c r="C76" s="117"/>
      <c r="D76" s="101">
        <f>SUM(D77:D83)</f>
        <v>0</v>
      </c>
      <c r="E76" s="101">
        <f>SUM(E77:E83)</f>
        <v>0</v>
      </c>
      <c r="F76" s="101">
        <f>SUM(F77:F83)</f>
        <v>0</v>
      </c>
      <c r="G76" s="101">
        <f>SUM(G77:G83)</f>
        <v>0</v>
      </c>
      <c r="H76" s="101">
        <f>SUM(H77:H83)</f>
        <v>0</v>
      </c>
      <c r="I76" s="91">
        <f t="shared" si="6"/>
        <v>0</v>
      </c>
    </row>
    <row r="77" spans="2:9" x14ac:dyDescent="0.2">
      <c r="B77" s="118" t="s">
        <v>386</v>
      </c>
      <c r="C77" s="119"/>
      <c r="D77" s="101"/>
      <c r="E77" s="91"/>
      <c r="F77" s="101">
        <f t="shared" si="10"/>
        <v>0</v>
      </c>
      <c r="G77" s="91"/>
      <c r="H77" s="91"/>
      <c r="I77" s="91">
        <f t="shared" si="6"/>
        <v>0</v>
      </c>
    </row>
    <row r="78" spans="2:9" x14ac:dyDescent="0.2">
      <c r="B78" s="118" t="s">
        <v>387</v>
      </c>
      <c r="C78" s="119"/>
      <c r="D78" s="101"/>
      <c r="E78" s="91"/>
      <c r="F78" s="101">
        <f t="shared" si="10"/>
        <v>0</v>
      </c>
      <c r="G78" s="91"/>
      <c r="H78" s="91"/>
      <c r="I78" s="91">
        <f t="shared" si="6"/>
        <v>0</v>
      </c>
    </row>
    <row r="79" spans="2:9" x14ac:dyDescent="0.2">
      <c r="B79" s="118" t="s">
        <v>388</v>
      </c>
      <c r="C79" s="119"/>
      <c r="D79" s="101"/>
      <c r="E79" s="91"/>
      <c r="F79" s="101">
        <f t="shared" si="10"/>
        <v>0</v>
      </c>
      <c r="G79" s="91"/>
      <c r="H79" s="91"/>
      <c r="I79" s="91">
        <f t="shared" si="6"/>
        <v>0</v>
      </c>
    </row>
    <row r="80" spans="2:9" x14ac:dyDescent="0.2">
      <c r="B80" s="118" t="s">
        <v>389</v>
      </c>
      <c r="C80" s="119"/>
      <c r="D80" s="101"/>
      <c r="E80" s="91"/>
      <c r="F80" s="101">
        <f t="shared" si="10"/>
        <v>0</v>
      </c>
      <c r="G80" s="91"/>
      <c r="H80" s="91"/>
      <c r="I80" s="91">
        <f t="shared" si="6"/>
        <v>0</v>
      </c>
    </row>
    <row r="81" spans="2:9" x14ac:dyDescent="0.2">
      <c r="B81" s="118" t="s">
        <v>390</v>
      </c>
      <c r="C81" s="119"/>
      <c r="D81" s="101"/>
      <c r="E81" s="91"/>
      <c r="F81" s="101">
        <f t="shared" si="10"/>
        <v>0</v>
      </c>
      <c r="G81" s="91"/>
      <c r="H81" s="91"/>
      <c r="I81" s="91">
        <f t="shared" si="6"/>
        <v>0</v>
      </c>
    </row>
    <row r="82" spans="2:9" x14ac:dyDescent="0.2">
      <c r="B82" s="118" t="s">
        <v>391</v>
      </c>
      <c r="C82" s="119"/>
      <c r="D82" s="101"/>
      <c r="E82" s="91"/>
      <c r="F82" s="101">
        <f t="shared" si="10"/>
        <v>0</v>
      </c>
      <c r="G82" s="91"/>
      <c r="H82" s="91"/>
      <c r="I82" s="91">
        <f t="shared" si="6"/>
        <v>0</v>
      </c>
    </row>
    <row r="83" spans="2:9" x14ac:dyDescent="0.2">
      <c r="B83" s="118" t="s">
        <v>392</v>
      </c>
      <c r="C83" s="119"/>
      <c r="D83" s="101"/>
      <c r="E83" s="91"/>
      <c r="F83" s="101">
        <f t="shared" si="10"/>
        <v>0</v>
      </c>
      <c r="G83" s="91"/>
      <c r="H83" s="91"/>
      <c r="I83" s="91">
        <f t="shared" si="6"/>
        <v>0</v>
      </c>
    </row>
    <row r="84" spans="2:9" x14ac:dyDescent="0.2">
      <c r="B84" s="121"/>
      <c r="C84" s="122"/>
      <c r="D84" s="123"/>
      <c r="E84" s="106"/>
      <c r="F84" s="106"/>
      <c r="G84" s="106"/>
      <c r="H84" s="106"/>
      <c r="I84" s="106"/>
    </row>
    <row r="85" spans="2:9" x14ac:dyDescent="0.2">
      <c r="B85" s="124" t="s">
        <v>393</v>
      </c>
      <c r="C85" s="125"/>
      <c r="D85" s="126">
        <f t="shared" ref="D85:I85" si="12">D86+D104+D94+D114+D124+D134+D138+D147+D151</f>
        <v>10257014</v>
      </c>
      <c r="E85" s="126">
        <f>E86+E104+E94+E114+E124+E134+E138+E147+E151</f>
        <v>25801207.559999999</v>
      </c>
      <c r="F85" s="126">
        <f t="shared" si="12"/>
        <v>36058221.560000002</v>
      </c>
      <c r="G85" s="126">
        <f>G86+G104+G94+G114+G124+G134+G138+G147+G151</f>
        <v>7299129.5599999996</v>
      </c>
      <c r="H85" s="126">
        <f>H86+H104+H94+H114+H124+H134+H138+H147+H151</f>
        <v>7293912</v>
      </c>
      <c r="I85" s="126">
        <f t="shared" si="12"/>
        <v>28759092</v>
      </c>
    </row>
    <row r="86" spans="2:9" x14ac:dyDescent="0.2">
      <c r="B86" s="116" t="s">
        <v>320</v>
      </c>
      <c r="C86" s="117"/>
      <c r="D86" s="101">
        <f>SUM(D87:D93)</f>
        <v>6380834</v>
      </c>
      <c r="E86" s="127">
        <f>SUM(E87:E93)</f>
        <v>-6380834</v>
      </c>
      <c r="F86" s="101">
        <f>SUM(F87:F93)</f>
        <v>0</v>
      </c>
      <c r="G86" s="101">
        <f>SUM(G87:G93)</f>
        <v>0</v>
      </c>
      <c r="H86" s="101">
        <f>SUM(H87:H93)</f>
        <v>0</v>
      </c>
      <c r="I86" s="91">
        <f t="shared" ref="I86:I149" si="13">F86-G86</f>
        <v>0</v>
      </c>
    </row>
    <row r="87" spans="2:9" x14ac:dyDescent="0.2">
      <c r="B87" s="118" t="s">
        <v>321</v>
      </c>
      <c r="C87" s="119"/>
      <c r="D87" s="101">
        <v>3888900</v>
      </c>
      <c r="E87" s="93">
        <v>-3888900</v>
      </c>
      <c r="F87" s="101">
        <f t="shared" ref="F87:F103" si="14">D87+E87</f>
        <v>0</v>
      </c>
      <c r="G87" s="91">
        <v>0</v>
      </c>
      <c r="H87" s="91">
        <v>0</v>
      </c>
      <c r="I87" s="91">
        <f t="shared" si="13"/>
        <v>0</v>
      </c>
    </row>
    <row r="88" spans="2:9" x14ac:dyDescent="0.2">
      <c r="B88" s="118" t="s">
        <v>322</v>
      </c>
      <c r="C88" s="119"/>
      <c r="D88" s="101"/>
      <c r="E88" s="93"/>
      <c r="F88" s="101">
        <f t="shared" si="14"/>
        <v>0</v>
      </c>
      <c r="G88" s="91"/>
      <c r="H88" s="91"/>
      <c r="I88" s="91">
        <f t="shared" si="13"/>
        <v>0</v>
      </c>
    </row>
    <row r="89" spans="2:9" x14ac:dyDescent="0.2">
      <c r="B89" s="118" t="s">
        <v>323</v>
      </c>
      <c r="C89" s="119"/>
      <c r="D89" s="101">
        <v>626550</v>
      </c>
      <c r="E89" s="93">
        <v>-626550</v>
      </c>
      <c r="F89" s="101">
        <f t="shared" si="14"/>
        <v>0</v>
      </c>
      <c r="G89" s="91">
        <v>0</v>
      </c>
      <c r="H89" s="91">
        <v>0</v>
      </c>
      <c r="I89" s="91">
        <f t="shared" si="13"/>
        <v>0</v>
      </c>
    </row>
    <row r="90" spans="2:9" x14ac:dyDescent="0.2">
      <c r="B90" s="118" t="s">
        <v>324</v>
      </c>
      <c r="C90" s="119"/>
      <c r="D90" s="101">
        <v>913964</v>
      </c>
      <c r="E90" s="93">
        <v>-913964</v>
      </c>
      <c r="F90" s="101">
        <f t="shared" si="14"/>
        <v>0</v>
      </c>
      <c r="G90" s="91">
        <v>0</v>
      </c>
      <c r="H90" s="91">
        <v>0</v>
      </c>
      <c r="I90" s="91">
        <f t="shared" si="13"/>
        <v>0</v>
      </c>
    </row>
    <row r="91" spans="2:9" x14ac:dyDescent="0.2">
      <c r="B91" s="118" t="s">
        <v>325</v>
      </c>
      <c r="C91" s="119"/>
      <c r="D91" s="101">
        <v>951420</v>
      </c>
      <c r="E91" s="93">
        <v>-951420</v>
      </c>
      <c r="F91" s="101">
        <f t="shared" si="14"/>
        <v>0</v>
      </c>
      <c r="G91" s="91">
        <v>0</v>
      </c>
      <c r="H91" s="91">
        <v>0</v>
      </c>
      <c r="I91" s="91">
        <f t="shared" si="13"/>
        <v>0</v>
      </c>
    </row>
    <row r="92" spans="2:9" x14ac:dyDescent="0.2">
      <c r="B92" s="118" t="s">
        <v>326</v>
      </c>
      <c r="C92" s="119"/>
      <c r="D92" s="101"/>
      <c r="E92" s="93"/>
      <c r="F92" s="101">
        <f t="shared" si="14"/>
        <v>0</v>
      </c>
      <c r="G92" s="91"/>
      <c r="H92" s="91"/>
      <c r="I92" s="91">
        <f t="shared" si="13"/>
        <v>0</v>
      </c>
    </row>
    <row r="93" spans="2:9" x14ac:dyDescent="0.2">
      <c r="B93" s="118" t="s">
        <v>327</v>
      </c>
      <c r="C93" s="119"/>
      <c r="D93" s="101"/>
      <c r="E93" s="93"/>
      <c r="F93" s="101">
        <f t="shared" si="14"/>
        <v>0</v>
      </c>
      <c r="G93" s="91"/>
      <c r="H93" s="91"/>
      <c r="I93" s="91">
        <f t="shared" si="13"/>
        <v>0</v>
      </c>
    </row>
    <row r="94" spans="2:9" x14ac:dyDescent="0.2">
      <c r="B94" s="116" t="s">
        <v>328</v>
      </c>
      <c r="C94" s="117"/>
      <c r="D94" s="101">
        <f>SUM(D95:D103)</f>
        <v>1157696</v>
      </c>
      <c r="E94" s="127">
        <f>SUM(E95:E103)</f>
        <v>-1152478.44</v>
      </c>
      <c r="F94" s="101">
        <f>SUM(F95:F103)</f>
        <v>5217.5600000000559</v>
      </c>
      <c r="G94" s="101">
        <f>SUM(G95:G103)</f>
        <v>5217.5600000000004</v>
      </c>
      <c r="H94" s="101">
        <f>SUM(H95:H103)</f>
        <v>0</v>
      </c>
      <c r="I94" s="91">
        <f t="shared" si="13"/>
        <v>5.5479176808148623E-11</v>
      </c>
    </row>
    <row r="95" spans="2:9" x14ac:dyDescent="0.2">
      <c r="B95" s="118" t="s">
        <v>329</v>
      </c>
      <c r="C95" s="119"/>
      <c r="D95" s="101">
        <v>567471</v>
      </c>
      <c r="E95" s="93">
        <v>-562253.43999999994</v>
      </c>
      <c r="F95" s="101">
        <f t="shared" si="14"/>
        <v>5217.5600000000559</v>
      </c>
      <c r="G95" s="91">
        <v>5217.5600000000004</v>
      </c>
      <c r="H95" s="91">
        <v>0</v>
      </c>
      <c r="I95" s="91">
        <f t="shared" si="13"/>
        <v>5.5479176808148623E-11</v>
      </c>
    </row>
    <row r="96" spans="2:9" x14ac:dyDescent="0.2">
      <c r="B96" s="118" t="s">
        <v>330</v>
      </c>
      <c r="C96" s="119"/>
      <c r="D96" s="101">
        <v>126332</v>
      </c>
      <c r="E96" s="93">
        <v>-126332</v>
      </c>
      <c r="F96" s="101">
        <f t="shared" si="14"/>
        <v>0</v>
      </c>
      <c r="G96" s="91">
        <v>0</v>
      </c>
      <c r="H96" s="91">
        <v>0</v>
      </c>
      <c r="I96" s="91">
        <f t="shared" si="13"/>
        <v>0</v>
      </c>
    </row>
    <row r="97" spans="2:9" x14ac:dyDescent="0.2">
      <c r="B97" s="118" t="s">
        <v>331</v>
      </c>
      <c r="C97" s="119"/>
      <c r="D97" s="101"/>
      <c r="E97" s="93"/>
      <c r="F97" s="101">
        <f t="shared" si="14"/>
        <v>0</v>
      </c>
      <c r="G97" s="91"/>
      <c r="H97" s="91"/>
      <c r="I97" s="91">
        <f t="shared" si="13"/>
        <v>0</v>
      </c>
    </row>
    <row r="98" spans="2:9" x14ac:dyDescent="0.2">
      <c r="B98" s="118" t="s">
        <v>332</v>
      </c>
      <c r="C98" s="119"/>
      <c r="D98" s="101">
        <v>164723</v>
      </c>
      <c r="E98" s="93">
        <v>-164723</v>
      </c>
      <c r="F98" s="101">
        <f t="shared" si="14"/>
        <v>0</v>
      </c>
      <c r="G98" s="91">
        <v>0</v>
      </c>
      <c r="H98" s="91">
        <v>0</v>
      </c>
      <c r="I98" s="91">
        <f t="shared" si="13"/>
        <v>0</v>
      </c>
    </row>
    <row r="99" spans="2:9" x14ac:dyDescent="0.2">
      <c r="B99" s="118" t="s">
        <v>333</v>
      </c>
      <c r="C99" s="119"/>
      <c r="D99" s="101">
        <v>56423</v>
      </c>
      <c r="E99" s="93">
        <v>-56423</v>
      </c>
      <c r="F99" s="101">
        <f t="shared" si="14"/>
        <v>0</v>
      </c>
      <c r="G99" s="91">
        <v>0</v>
      </c>
      <c r="H99" s="91">
        <v>0</v>
      </c>
      <c r="I99" s="91">
        <f t="shared" si="13"/>
        <v>0</v>
      </c>
    </row>
    <row r="100" spans="2:9" x14ac:dyDescent="0.2">
      <c r="B100" s="118" t="s">
        <v>334</v>
      </c>
      <c r="C100" s="119"/>
      <c r="D100" s="101">
        <v>202400</v>
      </c>
      <c r="E100" s="93">
        <v>-202400</v>
      </c>
      <c r="F100" s="101">
        <f t="shared" si="14"/>
        <v>0</v>
      </c>
      <c r="G100" s="91">
        <v>0</v>
      </c>
      <c r="H100" s="91">
        <v>0</v>
      </c>
      <c r="I100" s="91">
        <f t="shared" si="13"/>
        <v>0</v>
      </c>
    </row>
    <row r="101" spans="2:9" x14ac:dyDescent="0.2">
      <c r="B101" s="118" t="s">
        <v>335</v>
      </c>
      <c r="C101" s="119"/>
      <c r="D101" s="101">
        <v>32214</v>
      </c>
      <c r="E101" s="93">
        <v>-32214</v>
      </c>
      <c r="F101" s="101">
        <f t="shared" si="14"/>
        <v>0</v>
      </c>
      <c r="G101" s="91">
        <v>0</v>
      </c>
      <c r="H101" s="91">
        <v>0</v>
      </c>
      <c r="I101" s="91">
        <f t="shared" si="13"/>
        <v>0</v>
      </c>
    </row>
    <row r="102" spans="2:9" x14ac:dyDescent="0.2">
      <c r="B102" s="118" t="s">
        <v>336</v>
      </c>
      <c r="C102" s="119"/>
      <c r="D102" s="101"/>
      <c r="E102" s="93"/>
      <c r="F102" s="101">
        <f t="shared" si="14"/>
        <v>0</v>
      </c>
      <c r="G102" s="91"/>
      <c r="H102" s="91"/>
      <c r="I102" s="91">
        <f t="shared" si="13"/>
        <v>0</v>
      </c>
    </row>
    <row r="103" spans="2:9" x14ac:dyDescent="0.2">
      <c r="B103" s="118" t="s">
        <v>337</v>
      </c>
      <c r="C103" s="119"/>
      <c r="D103" s="101">
        <v>8133</v>
      </c>
      <c r="E103" s="93">
        <v>-8133</v>
      </c>
      <c r="F103" s="101">
        <f t="shared" si="14"/>
        <v>0</v>
      </c>
      <c r="G103" s="91">
        <v>0</v>
      </c>
      <c r="H103" s="91">
        <v>0</v>
      </c>
      <c r="I103" s="91">
        <f t="shared" si="13"/>
        <v>0</v>
      </c>
    </row>
    <row r="104" spans="2:9" x14ac:dyDescent="0.2">
      <c r="B104" s="116" t="s">
        <v>338</v>
      </c>
      <c r="C104" s="117"/>
      <c r="D104" s="101">
        <f>SUM(D105:D113)</f>
        <v>1339070</v>
      </c>
      <c r="E104" s="127">
        <f>SUM(E105:E113)</f>
        <v>5954842</v>
      </c>
      <c r="F104" s="101">
        <f>SUM(F105:F113)</f>
        <v>7293912</v>
      </c>
      <c r="G104" s="101">
        <f>SUM(G105:G113)</f>
        <v>7293912</v>
      </c>
      <c r="H104" s="101">
        <f>SUM(H105:H113)</f>
        <v>7293912</v>
      </c>
      <c r="I104" s="91">
        <f t="shared" si="13"/>
        <v>0</v>
      </c>
    </row>
    <row r="105" spans="2:9" x14ac:dyDescent="0.2">
      <c r="B105" s="118" t="s">
        <v>339</v>
      </c>
      <c r="C105" s="119"/>
      <c r="D105" s="101">
        <v>198000</v>
      </c>
      <c r="E105" s="93">
        <v>-198000</v>
      </c>
      <c r="F105" s="91">
        <f>D105+E105</f>
        <v>0</v>
      </c>
      <c r="G105" s="91">
        <v>0</v>
      </c>
      <c r="H105" s="91">
        <v>0</v>
      </c>
      <c r="I105" s="91">
        <f t="shared" si="13"/>
        <v>0</v>
      </c>
    </row>
    <row r="106" spans="2:9" x14ac:dyDescent="0.2">
      <c r="B106" s="118" t="s">
        <v>340</v>
      </c>
      <c r="C106" s="119"/>
      <c r="D106" s="101"/>
      <c r="E106" s="93"/>
      <c r="F106" s="91">
        <f t="shared" ref="F106:F113" si="15">D106+E106</f>
        <v>0</v>
      </c>
      <c r="G106" s="91"/>
      <c r="H106" s="91"/>
      <c r="I106" s="91">
        <f t="shared" si="13"/>
        <v>0</v>
      </c>
    </row>
    <row r="107" spans="2:9" x14ac:dyDescent="0.2">
      <c r="B107" s="118" t="s">
        <v>341</v>
      </c>
      <c r="C107" s="119"/>
      <c r="D107" s="101">
        <v>817000</v>
      </c>
      <c r="E107" s="93">
        <v>-817000</v>
      </c>
      <c r="F107" s="91">
        <f t="shared" si="15"/>
        <v>0</v>
      </c>
      <c r="G107" s="91">
        <v>0</v>
      </c>
      <c r="H107" s="91">
        <v>0</v>
      </c>
      <c r="I107" s="91">
        <f t="shared" si="13"/>
        <v>0</v>
      </c>
    </row>
    <row r="108" spans="2:9" x14ac:dyDescent="0.2">
      <c r="B108" s="118" t="s">
        <v>342</v>
      </c>
      <c r="C108" s="119"/>
      <c r="D108" s="101">
        <v>102000</v>
      </c>
      <c r="E108" s="93">
        <v>-102000</v>
      </c>
      <c r="F108" s="91">
        <f t="shared" si="15"/>
        <v>0</v>
      </c>
      <c r="G108" s="91">
        <v>0</v>
      </c>
      <c r="H108" s="91">
        <v>0</v>
      </c>
      <c r="I108" s="91">
        <f t="shared" si="13"/>
        <v>0</v>
      </c>
    </row>
    <row r="109" spans="2:9" x14ac:dyDescent="0.2">
      <c r="B109" s="118" t="s">
        <v>343</v>
      </c>
      <c r="C109" s="119"/>
      <c r="D109" s="101">
        <v>51000</v>
      </c>
      <c r="E109" s="93">
        <v>7242912</v>
      </c>
      <c r="F109" s="91">
        <f t="shared" si="15"/>
        <v>7293912</v>
      </c>
      <c r="G109" s="91">
        <v>7293912</v>
      </c>
      <c r="H109" s="91">
        <v>7293912</v>
      </c>
      <c r="I109" s="91">
        <f t="shared" si="13"/>
        <v>0</v>
      </c>
    </row>
    <row r="110" spans="2:9" x14ac:dyDescent="0.2">
      <c r="B110" s="118" t="s">
        <v>344</v>
      </c>
      <c r="C110" s="119"/>
      <c r="D110" s="101"/>
      <c r="E110" s="93"/>
      <c r="F110" s="91">
        <f t="shared" si="15"/>
        <v>0</v>
      </c>
      <c r="G110" s="91"/>
      <c r="H110" s="91"/>
      <c r="I110" s="91">
        <f t="shared" si="13"/>
        <v>0</v>
      </c>
    </row>
    <row r="111" spans="2:9" x14ac:dyDescent="0.2">
      <c r="B111" s="118" t="s">
        <v>345</v>
      </c>
      <c r="C111" s="119"/>
      <c r="D111" s="101"/>
      <c r="E111" s="93"/>
      <c r="F111" s="91">
        <f t="shared" si="15"/>
        <v>0</v>
      </c>
      <c r="G111" s="91"/>
      <c r="H111" s="91"/>
      <c r="I111" s="91">
        <f t="shared" si="13"/>
        <v>0</v>
      </c>
    </row>
    <row r="112" spans="2:9" x14ac:dyDescent="0.2">
      <c r="B112" s="118" t="s">
        <v>346</v>
      </c>
      <c r="C112" s="119"/>
      <c r="D112" s="101">
        <v>0</v>
      </c>
      <c r="E112" s="93">
        <v>0</v>
      </c>
      <c r="F112" s="91">
        <f t="shared" si="15"/>
        <v>0</v>
      </c>
      <c r="G112" s="91">
        <v>0</v>
      </c>
      <c r="H112" s="91">
        <v>0</v>
      </c>
      <c r="I112" s="91">
        <f t="shared" si="13"/>
        <v>0</v>
      </c>
    </row>
    <row r="113" spans="2:9" x14ac:dyDescent="0.2">
      <c r="B113" s="118" t="s">
        <v>347</v>
      </c>
      <c r="C113" s="119"/>
      <c r="D113" s="101">
        <v>171070</v>
      </c>
      <c r="E113" s="93">
        <v>-171070</v>
      </c>
      <c r="F113" s="91">
        <f t="shared" si="15"/>
        <v>0</v>
      </c>
      <c r="G113" s="91">
        <v>0</v>
      </c>
      <c r="H113" s="91">
        <v>0</v>
      </c>
      <c r="I113" s="91">
        <f t="shared" si="13"/>
        <v>0</v>
      </c>
    </row>
    <row r="114" spans="2:9" ht="25.5" customHeight="1" x14ac:dyDescent="0.2">
      <c r="B114" s="207" t="s">
        <v>348</v>
      </c>
      <c r="C114" s="208"/>
      <c r="D114" s="101">
        <f>SUM(D115:D123)</f>
        <v>0</v>
      </c>
      <c r="E114" s="127">
        <f>SUM(E115:E123)</f>
        <v>0</v>
      </c>
      <c r="F114" s="101">
        <f>SUM(F115:F123)</f>
        <v>0</v>
      </c>
      <c r="G114" s="101">
        <f>SUM(G115:G123)</f>
        <v>0</v>
      </c>
      <c r="H114" s="101">
        <f>SUM(H115:H123)</f>
        <v>0</v>
      </c>
      <c r="I114" s="91">
        <f t="shared" si="13"/>
        <v>0</v>
      </c>
    </row>
    <row r="115" spans="2:9" x14ac:dyDescent="0.2">
      <c r="B115" s="118" t="s">
        <v>349</v>
      </c>
      <c r="C115" s="119"/>
      <c r="D115" s="101"/>
      <c r="E115" s="93"/>
      <c r="F115" s="91">
        <f>D115+E115</f>
        <v>0</v>
      </c>
      <c r="G115" s="91"/>
      <c r="H115" s="91"/>
      <c r="I115" s="91">
        <f t="shared" si="13"/>
        <v>0</v>
      </c>
    </row>
    <row r="116" spans="2:9" x14ac:dyDescent="0.2">
      <c r="B116" s="118" t="s">
        <v>350</v>
      </c>
      <c r="C116" s="119"/>
      <c r="D116" s="101"/>
      <c r="E116" s="93"/>
      <c r="F116" s="91">
        <f t="shared" ref="F116:F123" si="16">D116+E116</f>
        <v>0</v>
      </c>
      <c r="G116" s="91"/>
      <c r="H116" s="91"/>
      <c r="I116" s="91">
        <f t="shared" si="13"/>
        <v>0</v>
      </c>
    </row>
    <row r="117" spans="2:9" x14ac:dyDescent="0.2">
      <c r="B117" s="118" t="s">
        <v>351</v>
      </c>
      <c r="C117" s="119"/>
      <c r="D117" s="101"/>
      <c r="E117" s="93"/>
      <c r="F117" s="91">
        <f t="shared" si="16"/>
        <v>0</v>
      </c>
      <c r="G117" s="91"/>
      <c r="H117" s="91"/>
      <c r="I117" s="91">
        <f t="shared" si="13"/>
        <v>0</v>
      </c>
    </row>
    <row r="118" spans="2:9" x14ac:dyDescent="0.2">
      <c r="B118" s="118" t="s">
        <v>352</v>
      </c>
      <c r="C118" s="119"/>
      <c r="D118" s="101"/>
      <c r="E118" s="93"/>
      <c r="F118" s="91">
        <f t="shared" si="16"/>
        <v>0</v>
      </c>
      <c r="G118" s="91"/>
      <c r="H118" s="91"/>
      <c r="I118" s="91">
        <f t="shared" si="13"/>
        <v>0</v>
      </c>
    </row>
    <row r="119" spans="2:9" x14ac:dyDescent="0.2">
      <c r="B119" s="118" t="s">
        <v>353</v>
      </c>
      <c r="C119" s="119"/>
      <c r="D119" s="101"/>
      <c r="E119" s="93"/>
      <c r="F119" s="91">
        <f t="shared" si="16"/>
        <v>0</v>
      </c>
      <c r="G119" s="91"/>
      <c r="H119" s="91"/>
      <c r="I119" s="91">
        <f t="shared" si="13"/>
        <v>0</v>
      </c>
    </row>
    <row r="120" spans="2:9" x14ac:dyDescent="0.2">
      <c r="B120" s="118" t="s">
        <v>354</v>
      </c>
      <c r="C120" s="119"/>
      <c r="D120" s="101"/>
      <c r="E120" s="93"/>
      <c r="F120" s="91">
        <f t="shared" si="16"/>
        <v>0</v>
      </c>
      <c r="G120" s="91"/>
      <c r="H120" s="91"/>
      <c r="I120" s="91">
        <f t="shared" si="13"/>
        <v>0</v>
      </c>
    </row>
    <row r="121" spans="2:9" x14ac:dyDescent="0.2">
      <c r="B121" s="118" t="s">
        <v>355</v>
      </c>
      <c r="C121" s="119"/>
      <c r="D121" s="101"/>
      <c r="E121" s="93"/>
      <c r="F121" s="91">
        <f t="shared" si="16"/>
        <v>0</v>
      </c>
      <c r="G121" s="91"/>
      <c r="H121" s="91"/>
      <c r="I121" s="91">
        <f t="shared" si="13"/>
        <v>0</v>
      </c>
    </row>
    <row r="122" spans="2:9" x14ac:dyDescent="0.2">
      <c r="B122" s="118" t="s">
        <v>356</v>
      </c>
      <c r="C122" s="119"/>
      <c r="D122" s="101"/>
      <c r="E122" s="93"/>
      <c r="F122" s="91">
        <f t="shared" si="16"/>
        <v>0</v>
      </c>
      <c r="G122" s="91"/>
      <c r="H122" s="91"/>
      <c r="I122" s="91">
        <f t="shared" si="13"/>
        <v>0</v>
      </c>
    </row>
    <row r="123" spans="2:9" x14ac:dyDescent="0.2">
      <c r="B123" s="118" t="s">
        <v>357</v>
      </c>
      <c r="C123" s="119"/>
      <c r="D123" s="101"/>
      <c r="E123" s="93"/>
      <c r="F123" s="91">
        <f t="shared" si="16"/>
        <v>0</v>
      </c>
      <c r="G123" s="91"/>
      <c r="H123" s="91"/>
      <c r="I123" s="91">
        <f t="shared" si="13"/>
        <v>0</v>
      </c>
    </row>
    <row r="124" spans="2:9" x14ac:dyDescent="0.2">
      <c r="B124" s="116" t="s">
        <v>358</v>
      </c>
      <c r="C124" s="117"/>
      <c r="D124" s="101">
        <f>SUM(D125:D133)</f>
        <v>1379414</v>
      </c>
      <c r="E124" s="127">
        <f>SUM(E125:E133)</f>
        <v>1333042</v>
      </c>
      <c r="F124" s="101">
        <f>SUM(F125:F133)</f>
        <v>2712456</v>
      </c>
      <c r="G124" s="101">
        <f>SUM(G125:G133)</f>
        <v>0</v>
      </c>
      <c r="H124" s="101">
        <f>SUM(H125:H133)</f>
        <v>0</v>
      </c>
      <c r="I124" s="91">
        <f t="shared" si="13"/>
        <v>2712456</v>
      </c>
    </row>
    <row r="125" spans="2:9" x14ac:dyDescent="0.2">
      <c r="B125" s="118" t="s">
        <v>359</v>
      </c>
      <c r="C125" s="119"/>
      <c r="D125" s="101">
        <v>351700</v>
      </c>
      <c r="E125" s="93">
        <v>904199.84</v>
      </c>
      <c r="F125" s="91">
        <f>D125+E125</f>
        <v>1255899.8399999999</v>
      </c>
      <c r="G125" s="91">
        <v>0</v>
      </c>
      <c r="H125" s="91">
        <v>0</v>
      </c>
      <c r="I125" s="91">
        <f t="shared" si="13"/>
        <v>1255899.8399999999</v>
      </c>
    </row>
    <row r="126" spans="2:9" x14ac:dyDescent="0.2">
      <c r="B126" s="118" t="s">
        <v>360</v>
      </c>
      <c r="C126" s="119"/>
      <c r="D126" s="101">
        <v>77820</v>
      </c>
      <c r="E126" s="93">
        <v>553851.19999999995</v>
      </c>
      <c r="F126" s="91">
        <f t="shared" ref="F126:F133" si="17">D126+E126</f>
        <v>631671.19999999995</v>
      </c>
      <c r="G126" s="91">
        <v>0</v>
      </c>
      <c r="H126" s="91">
        <v>0</v>
      </c>
      <c r="I126" s="91">
        <f t="shared" si="13"/>
        <v>631671.19999999995</v>
      </c>
    </row>
    <row r="127" spans="2:9" x14ac:dyDescent="0.2">
      <c r="B127" s="118" t="s">
        <v>361</v>
      </c>
      <c r="C127" s="119"/>
      <c r="D127" s="101">
        <v>0</v>
      </c>
      <c r="E127" s="93">
        <v>152084.96</v>
      </c>
      <c r="F127" s="91">
        <f t="shared" si="17"/>
        <v>152084.96</v>
      </c>
      <c r="G127" s="91">
        <v>0</v>
      </c>
      <c r="H127" s="91">
        <v>0</v>
      </c>
      <c r="I127" s="91">
        <f t="shared" si="13"/>
        <v>152084.96</v>
      </c>
    </row>
    <row r="128" spans="2:9" x14ac:dyDescent="0.2">
      <c r="B128" s="118" t="s">
        <v>362</v>
      </c>
      <c r="C128" s="119"/>
      <c r="D128" s="101">
        <v>881894</v>
      </c>
      <c r="E128" s="93">
        <v>-881894</v>
      </c>
      <c r="F128" s="91">
        <f t="shared" si="17"/>
        <v>0</v>
      </c>
      <c r="G128" s="91">
        <v>0</v>
      </c>
      <c r="H128" s="91">
        <v>0</v>
      </c>
      <c r="I128" s="91">
        <f t="shared" si="13"/>
        <v>0</v>
      </c>
    </row>
    <row r="129" spans="2:9" x14ac:dyDescent="0.2">
      <c r="B129" s="118" t="s">
        <v>363</v>
      </c>
      <c r="C129" s="119"/>
      <c r="D129" s="101"/>
      <c r="E129" s="93"/>
      <c r="F129" s="91">
        <f t="shared" si="17"/>
        <v>0</v>
      </c>
      <c r="G129" s="91"/>
      <c r="H129" s="91"/>
      <c r="I129" s="91">
        <f t="shared" si="13"/>
        <v>0</v>
      </c>
    </row>
    <row r="130" spans="2:9" x14ac:dyDescent="0.2">
      <c r="B130" s="118" t="s">
        <v>364</v>
      </c>
      <c r="C130" s="119"/>
      <c r="D130" s="101">
        <v>0</v>
      </c>
      <c r="E130" s="93">
        <v>672800</v>
      </c>
      <c r="F130" s="91">
        <f t="shared" si="17"/>
        <v>672800</v>
      </c>
      <c r="G130" s="91">
        <v>0</v>
      </c>
      <c r="H130" s="91">
        <v>0</v>
      </c>
      <c r="I130" s="91">
        <f t="shared" si="13"/>
        <v>672800</v>
      </c>
    </row>
    <row r="131" spans="2:9" x14ac:dyDescent="0.2">
      <c r="B131" s="118" t="s">
        <v>365</v>
      </c>
      <c r="C131" s="119"/>
      <c r="D131" s="101"/>
      <c r="E131" s="93"/>
      <c r="F131" s="91">
        <f t="shared" si="17"/>
        <v>0</v>
      </c>
      <c r="G131" s="91"/>
      <c r="H131" s="91"/>
      <c r="I131" s="91">
        <f t="shared" si="13"/>
        <v>0</v>
      </c>
    </row>
    <row r="132" spans="2:9" x14ac:dyDescent="0.2">
      <c r="B132" s="118" t="s">
        <v>366</v>
      </c>
      <c r="C132" s="119"/>
      <c r="D132" s="101"/>
      <c r="E132" s="93"/>
      <c r="F132" s="91">
        <f t="shared" si="17"/>
        <v>0</v>
      </c>
      <c r="G132" s="91"/>
      <c r="H132" s="91"/>
      <c r="I132" s="91">
        <f t="shared" si="13"/>
        <v>0</v>
      </c>
    </row>
    <row r="133" spans="2:9" x14ac:dyDescent="0.2">
      <c r="B133" s="118" t="s">
        <v>367</v>
      </c>
      <c r="C133" s="119"/>
      <c r="D133" s="101">
        <v>68000</v>
      </c>
      <c r="E133" s="93">
        <v>-68000</v>
      </c>
      <c r="F133" s="91">
        <f t="shared" si="17"/>
        <v>0</v>
      </c>
      <c r="G133" s="91">
        <v>0</v>
      </c>
      <c r="H133" s="91">
        <v>0</v>
      </c>
      <c r="I133" s="91">
        <f t="shared" si="13"/>
        <v>0</v>
      </c>
    </row>
    <row r="134" spans="2:9" x14ac:dyDescent="0.2">
      <c r="B134" s="116" t="s">
        <v>368</v>
      </c>
      <c r="C134" s="117"/>
      <c r="D134" s="101">
        <f>SUM(D135:D137)</f>
        <v>0</v>
      </c>
      <c r="E134" s="127">
        <f>SUM(E135:E137)</f>
        <v>26046636</v>
      </c>
      <c r="F134" s="101">
        <f>SUM(F135:F137)</f>
        <v>26046636</v>
      </c>
      <c r="G134" s="101">
        <f>SUM(G135:G137)</f>
        <v>0</v>
      </c>
      <c r="H134" s="101">
        <f>SUM(H135:H137)</f>
        <v>0</v>
      </c>
      <c r="I134" s="91">
        <f t="shared" si="13"/>
        <v>26046636</v>
      </c>
    </row>
    <row r="135" spans="2:9" x14ac:dyDescent="0.2">
      <c r="B135" s="118" t="s">
        <v>369</v>
      </c>
      <c r="C135" s="119"/>
      <c r="D135" s="101">
        <v>0</v>
      </c>
      <c r="E135" s="93">
        <v>26046636</v>
      </c>
      <c r="F135" s="91">
        <f>D135+E135</f>
        <v>26046636</v>
      </c>
      <c r="G135" s="91">
        <v>0</v>
      </c>
      <c r="H135" s="91">
        <v>0</v>
      </c>
      <c r="I135" s="91">
        <f t="shared" si="13"/>
        <v>26046636</v>
      </c>
    </row>
    <row r="136" spans="2:9" x14ac:dyDescent="0.2">
      <c r="B136" s="118" t="s">
        <v>370</v>
      </c>
      <c r="C136" s="119"/>
      <c r="D136" s="101"/>
      <c r="E136" s="91"/>
      <c r="F136" s="91">
        <f>D136+E136</f>
        <v>0</v>
      </c>
      <c r="G136" s="91"/>
      <c r="H136" s="91"/>
      <c r="I136" s="91">
        <f t="shared" si="13"/>
        <v>0</v>
      </c>
    </row>
    <row r="137" spans="2:9" x14ac:dyDescent="0.2">
      <c r="B137" s="118" t="s">
        <v>371</v>
      </c>
      <c r="C137" s="119"/>
      <c r="D137" s="101"/>
      <c r="E137" s="91"/>
      <c r="F137" s="91">
        <f>D137+E137</f>
        <v>0</v>
      </c>
      <c r="G137" s="91"/>
      <c r="H137" s="91"/>
      <c r="I137" s="91">
        <f t="shared" si="13"/>
        <v>0</v>
      </c>
    </row>
    <row r="138" spans="2:9" x14ac:dyDescent="0.2">
      <c r="B138" s="116" t="s">
        <v>372</v>
      </c>
      <c r="C138" s="117"/>
      <c r="D138" s="101">
        <f>SUM(D139:D146)</f>
        <v>0</v>
      </c>
      <c r="E138" s="101">
        <f>SUM(E139:E146)</f>
        <v>0</v>
      </c>
      <c r="F138" s="101">
        <f>F139+F140+F141+F142+F143+F145+F146</f>
        <v>0</v>
      </c>
      <c r="G138" s="101">
        <f>SUM(G139:G146)</f>
        <v>0</v>
      </c>
      <c r="H138" s="101">
        <f>SUM(H139:H146)</f>
        <v>0</v>
      </c>
      <c r="I138" s="91">
        <f t="shared" si="13"/>
        <v>0</v>
      </c>
    </row>
    <row r="139" spans="2:9" x14ac:dyDescent="0.2">
      <c r="B139" s="118" t="s">
        <v>373</v>
      </c>
      <c r="C139" s="119"/>
      <c r="D139" s="101"/>
      <c r="E139" s="91"/>
      <c r="F139" s="91">
        <f>D139+E139</f>
        <v>0</v>
      </c>
      <c r="G139" s="91"/>
      <c r="H139" s="91"/>
      <c r="I139" s="91">
        <f t="shared" si="13"/>
        <v>0</v>
      </c>
    </row>
    <row r="140" spans="2:9" x14ac:dyDescent="0.2">
      <c r="B140" s="118" t="s">
        <v>374</v>
      </c>
      <c r="C140" s="119"/>
      <c r="D140" s="101"/>
      <c r="E140" s="91"/>
      <c r="F140" s="91">
        <f t="shared" ref="F140:F146" si="18">D140+E140</f>
        <v>0</v>
      </c>
      <c r="G140" s="91"/>
      <c r="H140" s="91"/>
      <c r="I140" s="91">
        <f t="shared" si="13"/>
        <v>0</v>
      </c>
    </row>
    <row r="141" spans="2:9" x14ac:dyDescent="0.2">
      <c r="B141" s="118" t="s">
        <v>375</v>
      </c>
      <c r="C141" s="119"/>
      <c r="D141" s="101"/>
      <c r="E141" s="91"/>
      <c r="F141" s="91">
        <f t="shared" si="18"/>
        <v>0</v>
      </c>
      <c r="G141" s="91"/>
      <c r="H141" s="91"/>
      <c r="I141" s="91">
        <f t="shared" si="13"/>
        <v>0</v>
      </c>
    </row>
    <row r="142" spans="2:9" x14ac:dyDescent="0.2">
      <c r="B142" s="118" t="s">
        <v>376</v>
      </c>
      <c r="C142" s="119"/>
      <c r="D142" s="101"/>
      <c r="E142" s="91"/>
      <c r="F142" s="91">
        <f t="shared" si="18"/>
        <v>0</v>
      </c>
      <c r="G142" s="91"/>
      <c r="H142" s="91"/>
      <c r="I142" s="91">
        <f t="shared" si="13"/>
        <v>0</v>
      </c>
    </row>
    <row r="143" spans="2:9" x14ac:dyDescent="0.2">
      <c r="B143" s="118" t="s">
        <v>377</v>
      </c>
      <c r="C143" s="119"/>
      <c r="D143" s="101"/>
      <c r="E143" s="91"/>
      <c r="F143" s="91">
        <f t="shared" si="18"/>
        <v>0</v>
      </c>
      <c r="G143" s="91"/>
      <c r="H143" s="91"/>
      <c r="I143" s="91">
        <f t="shared" si="13"/>
        <v>0</v>
      </c>
    </row>
    <row r="144" spans="2:9" x14ac:dyDescent="0.2">
      <c r="B144" s="118" t="s">
        <v>378</v>
      </c>
      <c r="C144" s="119"/>
      <c r="D144" s="101"/>
      <c r="E144" s="91"/>
      <c r="F144" s="91">
        <f t="shared" si="18"/>
        <v>0</v>
      </c>
      <c r="G144" s="91"/>
      <c r="H144" s="91"/>
      <c r="I144" s="91">
        <f t="shared" si="13"/>
        <v>0</v>
      </c>
    </row>
    <row r="145" spans="2:9" x14ac:dyDescent="0.2">
      <c r="B145" s="118" t="s">
        <v>379</v>
      </c>
      <c r="C145" s="119"/>
      <c r="D145" s="101"/>
      <c r="E145" s="91"/>
      <c r="F145" s="91">
        <f t="shared" si="18"/>
        <v>0</v>
      </c>
      <c r="G145" s="91"/>
      <c r="H145" s="91"/>
      <c r="I145" s="91">
        <f t="shared" si="13"/>
        <v>0</v>
      </c>
    </row>
    <row r="146" spans="2:9" x14ac:dyDescent="0.2">
      <c r="B146" s="118" t="s">
        <v>380</v>
      </c>
      <c r="C146" s="119"/>
      <c r="D146" s="101"/>
      <c r="E146" s="91"/>
      <c r="F146" s="91">
        <f t="shared" si="18"/>
        <v>0</v>
      </c>
      <c r="G146" s="91"/>
      <c r="H146" s="91"/>
      <c r="I146" s="91">
        <f t="shared" si="13"/>
        <v>0</v>
      </c>
    </row>
    <row r="147" spans="2:9" x14ac:dyDescent="0.2">
      <c r="B147" s="116" t="s">
        <v>381</v>
      </c>
      <c r="C147" s="117"/>
      <c r="D147" s="101">
        <f>SUM(D148:D150)</f>
        <v>0</v>
      </c>
      <c r="E147" s="101">
        <f>SUM(E148:E150)</f>
        <v>0</v>
      </c>
      <c r="F147" s="101">
        <f>SUM(F148:F150)</f>
        <v>0</v>
      </c>
      <c r="G147" s="101">
        <f>SUM(G148:G150)</f>
        <v>0</v>
      </c>
      <c r="H147" s="101">
        <f>SUM(H148:H150)</f>
        <v>0</v>
      </c>
      <c r="I147" s="91">
        <f t="shared" si="13"/>
        <v>0</v>
      </c>
    </row>
    <row r="148" spans="2:9" x14ac:dyDescent="0.2">
      <c r="B148" s="118" t="s">
        <v>382</v>
      </c>
      <c r="C148" s="119"/>
      <c r="D148" s="101"/>
      <c r="E148" s="91"/>
      <c r="F148" s="91">
        <f>D148+E148</f>
        <v>0</v>
      </c>
      <c r="G148" s="91"/>
      <c r="H148" s="91"/>
      <c r="I148" s="91">
        <f t="shared" si="13"/>
        <v>0</v>
      </c>
    </row>
    <row r="149" spans="2:9" x14ac:dyDescent="0.2">
      <c r="B149" s="118" t="s">
        <v>383</v>
      </c>
      <c r="C149" s="119"/>
      <c r="D149" s="101"/>
      <c r="E149" s="91"/>
      <c r="F149" s="91">
        <f>D149+E149</f>
        <v>0</v>
      </c>
      <c r="G149" s="91"/>
      <c r="H149" s="91"/>
      <c r="I149" s="91">
        <f t="shared" si="13"/>
        <v>0</v>
      </c>
    </row>
    <row r="150" spans="2:9" x14ac:dyDescent="0.2">
      <c r="B150" s="118" t="s">
        <v>384</v>
      </c>
      <c r="C150" s="119"/>
      <c r="D150" s="101"/>
      <c r="E150" s="91"/>
      <c r="F150" s="91">
        <f>D150+E150</f>
        <v>0</v>
      </c>
      <c r="G150" s="91"/>
      <c r="H150" s="91"/>
      <c r="I150" s="91">
        <f t="shared" ref="I150:I158" si="19">F150-G150</f>
        <v>0</v>
      </c>
    </row>
    <row r="151" spans="2:9" x14ac:dyDescent="0.2">
      <c r="B151" s="116" t="s">
        <v>385</v>
      </c>
      <c r="C151" s="117"/>
      <c r="D151" s="101">
        <f>SUM(D152:D158)</f>
        <v>0</v>
      </c>
      <c r="E151" s="101">
        <f>SUM(E152:E158)</f>
        <v>0</v>
      </c>
      <c r="F151" s="101">
        <f>SUM(F152:F158)</f>
        <v>0</v>
      </c>
      <c r="G151" s="101">
        <f>SUM(G152:G158)</f>
        <v>0</v>
      </c>
      <c r="H151" s="101">
        <f>SUM(H152:H158)</f>
        <v>0</v>
      </c>
      <c r="I151" s="91">
        <f t="shared" si="19"/>
        <v>0</v>
      </c>
    </row>
    <row r="152" spans="2:9" x14ac:dyDescent="0.2">
      <c r="B152" s="118" t="s">
        <v>386</v>
      </c>
      <c r="C152" s="119"/>
      <c r="D152" s="101"/>
      <c r="E152" s="91"/>
      <c r="F152" s="91">
        <f>D152+E152</f>
        <v>0</v>
      </c>
      <c r="G152" s="91"/>
      <c r="H152" s="91"/>
      <c r="I152" s="91">
        <f t="shared" si="19"/>
        <v>0</v>
      </c>
    </row>
    <row r="153" spans="2:9" x14ac:dyDescent="0.2">
      <c r="B153" s="118" t="s">
        <v>387</v>
      </c>
      <c r="C153" s="119"/>
      <c r="D153" s="101"/>
      <c r="E153" s="91"/>
      <c r="F153" s="91">
        <f t="shared" ref="F153:F158" si="20">D153+E153</f>
        <v>0</v>
      </c>
      <c r="G153" s="91"/>
      <c r="H153" s="91"/>
      <c r="I153" s="91">
        <f t="shared" si="19"/>
        <v>0</v>
      </c>
    </row>
    <row r="154" spans="2:9" x14ac:dyDescent="0.2">
      <c r="B154" s="118" t="s">
        <v>388</v>
      </c>
      <c r="C154" s="119"/>
      <c r="D154" s="101"/>
      <c r="E154" s="91"/>
      <c r="F154" s="91">
        <f t="shared" si="20"/>
        <v>0</v>
      </c>
      <c r="G154" s="91"/>
      <c r="H154" s="91"/>
      <c r="I154" s="91">
        <f t="shared" si="19"/>
        <v>0</v>
      </c>
    </row>
    <row r="155" spans="2:9" x14ac:dyDescent="0.2">
      <c r="B155" s="118" t="s">
        <v>389</v>
      </c>
      <c r="C155" s="119"/>
      <c r="D155" s="101"/>
      <c r="E155" s="91"/>
      <c r="F155" s="91">
        <f t="shared" si="20"/>
        <v>0</v>
      </c>
      <c r="G155" s="91"/>
      <c r="H155" s="91"/>
      <c r="I155" s="91">
        <f t="shared" si="19"/>
        <v>0</v>
      </c>
    </row>
    <row r="156" spans="2:9" x14ac:dyDescent="0.2">
      <c r="B156" s="118" t="s">
        <v>390</v>
      </c>
      <c r="C156" s="119"/>
      <c r="D156" s="101"/>
      <c r="E156" s="91"/>
      <c r="F156" s="91">
        <f t="shared" si="20"/>
        <v>0</v>
      </c>
      <c r="G156" s="91"/>
      <c r="H156" s="91"/>
      <c r="I156" s="91">
        <f t="shared" si="19"/>
        <v>0</v>
      </c>
    </row>
    <row r="157" spans="2:9" x14ac:dyDescent="0.2">
      <c r="B157" s="118" t="s">
        <v>391</v>
      </c>
      <c r="C157" s="119"/>
      <c r="D157" s="101"/>
      <c r="E157" s="91"/>
      <c r="F157" s="91">
        <f t="shared" si="20"/>
        <v>0</v>
      </c>
      <c r="G157" s="91"/>
      <c r="H157" s="91"/>
      <c r="I157" s="91">
        <f t="shared" si="19"/>
        <v>0</v>
      </c>
    </row>
    <row r="158" spans="2:9" x14ac:dyDescent="0.2">
      <c r="B158" s="118" t="s">
        <v>392</v>
      </c>
      <c r="C158" s="119"/>
      <c r="D158" s="101"/>
      <c r="E158" s="91"/>
      <c r="F158" s="91">
        <f t="shared" si="20"/>
        <v>0</v>
      </c>
      <c r="G158" s="91"/>
      <c r="H158" s="91"/>
      <c r="I158" s="91">
        <f t="shared" si="19"/>
        <v>0</v>
      </c>
    </row>
    <row r="159" spans="2:9" x14ac:dyDescent="0.2">
      <c r="B159" s="116"/>
      <c r="C159" s="117"/>
      <c r="D159" s="101"/>
      <c r="E159" s="91"/>
      <c r="F159" s="91"/>
      <c r="G159" s="91"/>
      <c r="H159" s="91"/>
      <c r="I159" s="91"/>
    </row>
    <row r="160" spans="2:9" x14ac:dyDescent="0.2">
      <c r="B160" s="128" t="s">
        <v>394</v>
      </c>
      <c r="C160" s="129"/>
      <c r="D160" s="115">
        <f t="shared" ref="D160:I160" si="21">D10+D85</f>
        <v>10318374</v>
      </c>
      <c r="E160" s="115">
        <f t="shared" si="21"/>
        <v>36053083.019999996</v>
      </c>
      <c r="F160" s="115">
        <f t="shared" si="21"/>
        <v>46371457.020000003</v>
      </c>
      <c r="G160" s="115">
        <f t="shared" si="21"/>
        <v>11241957.1</v>
      </c>
      <c r="H160" s="115">
        <f t="shared" si="21"/>
        <v>10278370.91</v>
      </c>
      <c r="I160" s="115">
        <f t="shared" si="21"/>
        <v>35129499.920000002</v>
      </c>
    </row>
    <row r="161" spans="2:9" ht="13.5" thickBot="1" x14ac:dyDescent="0.25">
      <c r="B161" s="130"/>
      <c r="C161" s="131"/>
      <c r="D161" s="132"/>
      <c r="E161" s="110"/>
      <c r="F161" s="110"/>
      <c r="G161" s="110"/>
      <c r="H161" s="110"/>
      <c r="I161" s="110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F15" sqref="F15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15" t="s">
        <v>0</v>
      </c>
      <c r="C2" s="216"/>
      <c r="D2" s="216"/>
      <c r="E2" s="216"/>
      <c r="F2" s="216"/>
      <c r="G2" s="216"/>
      <c r="H2" s="217"/>
    </row>
    <row r="3" spans="2:8" x14ac:dyDescent="0.2">
      <c r="B3" s="169" t="s">
        <v>313</v>
      </c>
      <c r="C3" s="170"/>
      <c r="D3" s="170"/>
      <c r="E3" s="170"/>
      <c r="F3" s="170"/>
      <c r="G3" s="170"/>
      <c r="H3" s="171"/>
    </row>
    <row r="4" spans="2:8" x14ac:dyDescent="0.2">
      <c r="B4" s="169" t="s">
        <v>395</v>
      </c>
      <c r="C4" s="170"/>
      <c r="D4" s="170"/>
      <c r="E4" s="170"/>
      <c r="F4" s="170"/>
      <c r="G4" s="170"/>
      <c r="H4" s="171"/>
    </row>
    <row r="5" spans="2:8" x14ac:dyDescent="0.2">
      <c r="B5" s="169" t="s">
        <v>174</v>
      </c>
      <c r="C5" s="170"/>
      <c r="D5" s="170"/>
      <c r="E5" s="170"/>
      <c r="F5" s="170"/>
      <c r="G5" s="170"/>
      <c r="H5" s="171"/>
    </row>
    <row r="6" spans="2:8" ht="13.5" thickBot="1" x14ac:dyDescent="0.25">
      <c r="B6" s="172" t="s">
        <v>3</v>
      </c>
      <c r="C6" s="173"/>
      <c r="D6" s="173"/>
      <c r="E6" s="173"/>
      <c r="F6" s="173"/>
      <c r="G6" s="173"/>
      <c r="H6" s="174"/>
    </row>
    <row r="7" spans="2:8" ht="13.5" thickBot="1" x14ac:dyDescent="0.25">
      <c r="B7" s="192" t="s">
        <v>4</v>
      </c>
      <c r="C7" s="212" t="s">
        <v>315</v>
      </c>
      <c r="D7" s="213"/>
      <c r="E7" s="213"/>
      <c r="F7" s="213"/>
      <c r="G7" s="214"/>
      <c r="H7" s="192" t="s">
        <v>316</v>
      </c>
    </row>
    <row r="8" spans="2:8" ht="26.25" thickBot="1" x14ac:dyDescent="0.25">
      <c r="B8" s="193"/>
      <c r="C8" s="55" t="s">
        <v>206</v>
      </c>
      <c r="D8" s="55" t="s">
        <v>248</v>
      </c>
      <c r="E8" s="55" t="s">
        <v>249</v>
      </c>
      <c r="F8" s="55" t="s">
        <v>204</v>
      </c>
      <c r="G8" s="55" t="s">
        <v>223</v>
      </c>
      <c r="H8" s="193"/>
    </row>
    <row r="9" spans="2:8" x14ac:dyDescent="0.2">
      <c r="B9" s="133" t="s">
        <v>396</v>
      </c>
      <c r="C9" s="134">
        <f t="shared" ref="C9:H9" si="0">SUM(C10:C17)</f>
        <v>61360</v>
      </c>
      <c r="D9" s="134">
        <f t="shared" si="0"/>
        <v>10251875.459999999</v>
      </c>
      <c r="E9" s="134">
        <f t="shared" si="0"/>
        <v>10313235.459999999</v>
      </c>
      <c r="F9" s="134">
        <f t="shared" si="0"/>
        <v>3942827.54</v>
      </c>
      <c r="G9" s="134">
        <f t="shared" si="0"/>
        <v>2984458.91</v>
      </c>
      <c r="H9" s="134">
        <f t="shared" si="0"/>
        <v>6370407.919999999</v>
      </c>
    </row>
    <row r="10" spans="2:8" ht="12.75" customHeight="1" x14ac:dyDescent="0.2">
      <c r="B10" s="135" t="s">
        <v>397</v>
      </c>
      <c r="C10" s="136">
        <v>61360</v>
      </c>
      <c r="D10" s="136">
        <v>9739072.0199999996</v>
      </c>
      <c r="E10" s="136">
        <f>C10+D10</f>
        <v>9800432.0199999996</v>
      </c>
      <c r="F10" s="136">
        <v>3727816.15</v>
      </c>
      <c r="G10" s="136">
        <v>2799339.65</v>
      </c>
      <c r="H10" s="91">
        <f>E10-F10</f>
        <v>6072615.8699999992</v>
      </c>
    </row>
    <row r="11" spans="2:8" x14ac:dyDescent="0.2">
      <c r="B11" s="135" t="s">
        <v>398</v>
      </c>
      <c r="C11" s="9">
        <v>0</v>
      </c>
      <c r="D11" s="9">
        <v>512803.44</v>
      </c>
      <c r="E11" s="9">
        <f>C11+D11</f>
        <v>512803.44</v>
      </c>
      <c r="F11" s="9">
        <v>215011.39</v>
      </c>
      <c r="G11" s="9">
        <v>185119.26</v>
      </c>
      <c r="H11" s="91">
        <f>E11-F11</f>
        <v>297792.05</v>
      </c>
    </row>
    <row r="12" spans="2:8" x14ac:dyDescent="0.2">
      <c r="B12" s="135"/>
      <c r="C12" s="9"/>
      <c r="D12" s="9"/>
      <c r="E12" s="9"/>
      <c r="F12" s="9"/>
      <c r="G12" s="9"/>
      <c r="H12" s="91">
        <f t="shared" ref="H12:H17" si="1">E12-F12</f>
        <v>0</v>
      </c>
    </row>
    <row r="13" spans="2:8" x14ac:dyDescent="0.2">
      <c r="B13" s="135"/>
      <c r="C13" s="9"/>
      <c r="D13" s="9"/>
      <c r="E13" s="9"/>
      <c r="F13" s="9"/>
      <c r="G13" s="9"/>
      <c r="H13" s="91">
        <f t="shared" si="1"/>
        <v>0</v>
      </c>
    </row>
    <row r="14" spans="2:8" x14ac:dyDescent="0.2">
      <c r="B14" s="135"/>
      <c r="C14" s="9"/>
      <c r="D14" s="9"/>
      <c r="E14" s="9"/>
      <c r="F14" s="9"/>
      <c r="G14" s="9"/>
      <c r="H14" s="91">
        <f t="shared" si="1"/>
        <v>0</v>
      </c>
    </row>
    <row r="15" spans="2:8" x14ac:dyDescent="0.2">
      <c r="B15" s="135"/>
      <c r="C15" s="9"/>
      <c r="D15" s="9"/>
      <c r="E15" s="9"/>
      <c r="F15" s="9"/>
      <c r="G15" s="9"/>
      <c r="H15" s="91">
        <f t="shared" si="1"/>
        <v>0</v>
      </c>
    </row>
    <row r="16" spans="2:8" x14ac:dyDescent="0.2">
      <c r="B16" s="135"/>
      <c r="C16" s="9"/>
      <c r="D16" s="9"/>
      <c r="E16" s="9"/>
      <c r="F16" s="9"/>
      <c r="G16" s="9"/>
      <c r="H16" s="91">
        <f t="shared" si="1"/>
        <v>0</v>
      </c>
    </row>
    <row r="17" spans="2:8" x14ac:dyDescent="0.2">
      <c r="B17" s="135"/>
      <c r="C17" s="9"/>
      <c r="D17" s="9"/>
      <c r="E17" s="9"/>
      <c r="F17" s="9"/>
      <c r="G17" s="9"/>
      <c r="H17" s="91">
        <f t="shared" si="1"/>
        <v>0</v>
      </c>
    </row>
    <row r="18" spans="2:8" x14ac:dyDescent="0.2">
      <c r="B18" s="137"/>
      <c r="C18" s="9"/>
      <c r="D18" s="9"/>
      <c r="E18" s="9"/>
      <c r="F18" s="9"/>
      <c r="G18" s="9"/>
      <c r="H18" s="9"/>
    </row>
    <row r="19" spans="2:8" x14ac:dyDescent="0.2">
      <c r="B19" s="138" t="s">
        <v>399</v>
      </c>
      <c r="C19" s="139">
        <f t="shared" ref="C19:H19" si="2">SUM(C20:C27)</f>
        <v>10257014</v>
      </c>
      <c r="D19" s="139">
        <f t="shared" si="2"/>
        <v>25801207.559999999</v>
      </c>
      <c r="E19" s="139">
        <f t="shared" si="2"/>
        <v>36058221.560000002</v>
      </c>
      <c r="F19" s="139">
        <f t="shared" si="2"/>
        <v>7299129.5599999996</v>
      </c>
      <c r="G19" s="139">
        <f t="shared" si="2"/>
        <v>7293912</v>
      </c>
      <c r="H19" s="139">
        <f t="shared" si="2"/>
        <v>28759092</v>
      </c>
    </row>
    <row r="20" spans="2:8" x14ac:dyDescent="0.2">
      <c r="B20" s="135" t="s">
        <v>397</v>
      </c>
      <c r="C20" s="136">
        <v>9738993</v>
      </c>
      <c r="D20" s="136">
        <v>26314011</v>
      </c>
      <c r="E20" s="136">
        <f>C20+D20</f>
        <v>36053004</v>
      </c>
      <c r="F20" s="136">
        <v>7293912</v>
      </c>
      <c r="G20" s="136">
        <v>7293912</v>
      </c>
      <c r="H20" s="91">
        <f>E20-F20</f>
        <v>28759092</v>
      </c>
    </row>
    <row r="21" spans="2:8" x14ac:dyDescent="0.2">
      <c r="B21" s="135" t="s">
        <v>398</v>
      </c>
      <c r="C21" s="136">
        <v>518021</v>
      </c>
      <c r="D21" s="141">
        <v>-512803.44</v>
      </c>
      <c r="E21" s="136">
        <f>C21+D21</f>
        <v>5217.5599999999977</v>
      </c>
      <c r="F21" s="136">
        <v>5217.5600000000004</v>
      </c>
      <c r="G21" s="136">
        <v>0</v>
      </c>
      <c r="H21" s="91">
        <f>E21-F21</f>
        <v>0</v>
      </c>
    </row>
    <row r="22" spans="2:8" x14ac:dyDescent="0.2">
      <c r="B22" s="135"/>
      <c r="C22" s="136"/>
      <c r="D22" s="136"/>
      <c r="E22" s="136"/>
      <c r="F22" s="136"/>
      <c r="G22" s="136"/>
      <c r="H22" s="91">
        <f t="shared" ref="H22:H28" si="3">E22-F22</f>
        <v>0</v>
      </c>
    </row>
    <row r="23" spans="2:8" x14ac:dyDescent="0.2">
      <c r="B23" s="135"/>
      <c r="C23" s="136"/>
      <c r="D23" s="136"/>
      <c r="E23" s="136"/>
      <c r="F23" s="136"/>
      <c r="G23" s="136"/>
      <c r="H23" s="91">
        <f t="shared" si="3"/>
        <v>0</v>
      </c>
    </row>
    <row r="24" spans="2:8" x14ac:dyDescent="0.2">
      <c r="B24" s="135"/>
      <c r="C24" s="9"/>
      <c r="D24" s="9"/>
      <c r="E24" s="9"/>
      <c r="F24" s="9"/>
      <c r="G24" s="9"/>
      <c r="H24" s="91">
        <f t="shared" si="3"/>
        <v>0</v>
      </c>
    </row>
    <row r="25" spans="2:8" x14ac:dyDescent="0.2">
      <c r="B25" s="135"/>
      <c r="C25" s="9"/>
      <c r="D25" s="9"/>
      <c r="E25" s="9"/>
      <c r="F25" s="9"/>
      <c r="G25" s="9"/>
      <c r="H25" s="91">
        <f t="shared" si="3"/>
        <v>0</v>
      </c>
    </row>
    <row r="26" spans="2:8" x14ac:dyDescent="0.2">
      <c r="B26" s="135"/>
      <c r="C26" s="9"/>
      <c r="D26" s="9"/>
      <c r="E26" s="9"/>
      <c r="F26" s="9"/>
      <c r="G26" s="9"/>
      <c r="H26" s="91">
        <f t="shared" si="3"/>
        <v>0</v>
      </c>
    </row>
    <row r="27" spans="2:8" x14ac:dyDescent="0.2">
      <c r="B27" s="135"/>
      <c r="C27" s="9"/>
      <c r="D27" s="9"/>
      <c r="E27" s="9"/>
      <c r="F27" s="9"/>
      <c r="G27" s="9"/>
      <c r="H27" s="91">
        <f t="shared" si="3"/>
        <v>0</v>
      </c>
    </row>
    <row r="28" spans="2:8" x14ac:dyDescent="0.2">
      <c r="B28" s="137"/>
      <c r="C28" s="9"/>
      <c r="D28" s="9"/>
      <c r="E28" s="9"/>
      <c r="F28" s="9"/>
      <c r="G28" s="9"/>
      <c r="H28" s="91">
        <f t="shared" si="3"/>
        <v>0</v>
      </c>
    </row>
    <row r="29" spans="2:8" x14ac:dyDescent="0.2">
      <c r="B29" s="133" t="s">
        <v>394</v>
      </c>
      <c r="C29" s="7">
        <f t="shared" ref="C29:D29" si="4">C9+C19</f>
        <v>10318374</v>
      </c>
      <c r="D29" s="7">
        <f t="shared" si="4"/>
        <v>36053083.019999996</v>
      </c>
      <c r="E29" s="7">
        <f>E9+E19</f>
        <v>46371457.020000003</v>
      </c>
      <c r="F29" s="7">
        <f>F9+F19</f>
        <v>11241957.1</v>
      </c>
      <c r="G29" s="7">
        <f>G9+G19</f>
        <v>10278370.91</v>
      </c>
      <c r="H29" s="7">
        <f>H9+H19</f>
        <v>35129499.920000002</v>
      </c>
    </row>
    <row r="30" spans="2:8" ht="13.5" thickBot="1" x14ac:dyDescent="0.25">
      <c r="B30" s="140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6"/>
  <sheetViews>
    <sheetView workbookViewId="0">
      <pane ySplit="9" topLeftCell="A10" activePane="bottomLeft" state="frozen"/>
      <selection pane="bottomLeft" activeCell="E20" sqref="E2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66" t="s">
        <v>0</v>
      </c>
      <c r="B2" s="167"/>
      <c r="C2" s="167"/>
      <c r="D2" s="167"/>
      <c r="E2" s="167"/>
      <c r="F2" s="167"/>
      <c r="G2" s="209"/>
    </row>
    <row r="3" spans="1:7" x14ac:dyDescent="0.2">
      <c r="A3" s="184" t="s">
        <v>313</v>
      </c>
      <c r="B3" s="185"/>
      <c r="C3" s="185"/>
      <c r="D3" s="185"/>
      <c r="E3" s="185"/>
      <c r="F3" s="185"/>
      <c r="G3" s="210"/>
    </row>
    <row r="4" spans="1:7" x14ac:dyDescent="0.2">
      <c r="A4" s="184" t="s">
        <v>400</v>
      </c>
      <c r="B4" s="185"/>
      <c r="C4" s="185"/>
      <c r="D4" s="185"/>
      <c r="E4" s="185"/>
      <c r="F4" s="185"/>
      <c r="G4" s="210"/>
    </row>
    <row r="5" spans="1:7" x14ac:dyDescent="0.2">
      <c r="A5" s="184" t="s">
        <v>174</v>
      </c>
      <c r="B5" s="185"/>
      <c r="C5" s="185"/>
      <c r="D5" s="185"/>
      <c r="E5" s="185"/>
      <c r="F5" s="185"/>
      <c r="G5" s="210"/>
    </row>
    <row r="6" spans="1:7" ht="13.5" thickBot="1" x14ac:dyDescent="0.25">
      <c r="A6" s="187" t="s">
        <v>3</v>
      </c>
      <c r="B6" s="188"/>
      <c r="C6" s="188"/>
      <c r="D6" s="188"/>
      <c r="E6" s="188"/>
      <c r="F6" s="188"/>
      <c r="G6" s="211"/>
    </row>
    <row r="7" spans="1:7" ht="15.75" customHeight="1" x14ac:dyDescent="0.2">
      <c r="A7" s="166" t="s">
        <v>4</v>
      </c>
      <c r="B7" s="215" t="s">
        <v>315</v>
      </c>
      <c r="C7" s="216"/>
      <c r="D7" s="216"/>
      <c r="E7" s="216"/>
      <c r="F7" s="217"/>
      <c r="G7" s="192" t="s">
        <v>316</v>
      </c>
    </row>
    <row r="8" spans="1:7" ht="15.75" customHeight="1" thickBot="1" x14ac:dyDescent="0.25">
      <c r="A8" s="184"/>
      <c r="B8" s="172"/>
      <c r="C8" s="173"/>
      <c r="D8" s="173"/>
      <c r="E8" s="173"/>
      <c r="F8" s="174"/>
      <c r="G8" s="218"/>
    </row>
    <row r="9" spans="1:7" ht="26.25" thickBot="1" x14ac:dyDescent="0.25">
      <c r="A9" s="187"/>
      <c r="B9" s="142" t="s">
        <v>206</v>
      </c>
      <c r="C9" s="55" t="s">
        <v>317</v>
      </c>
      <c r="D9" s="55" t="s">
        <v>318</v>
      </c>
      <c r="E9" s="55" t="s">
        <v>204</v>
      </c>
      <c r="F9" s="55" t="s">
        <v>223</v>
      </c>
      <c r="G9" s="193"/>
    </row>
    <row r="10" spans="1:7" x14ac:dyDescent="0.2">
      <c r="A10" s="143"/>
      <c r="B10" s="144"/>
      <c r="C10" s="144"/>
      <c r="D10" s="144"/>
      <c r="E10" s="144"/>
      <c r="F10" s="144"/>
      <c r="G10" s="144"/>
    </row>
    <row r="11" spans="1:7" x14ac:dyDescent="0.2">
      <c r="A11" s="145" t="s">
        <v>401</v>
      </c>
      <c r="B11" s="75">
        <f t="shared" ref="B11:G11" si="0">B12+B22+B31+B42</f>
        <v>61360</v>
      </c>
      <c r="C11" s="75">
        <f t="shared" si="0"/>
        <v>10251875.460000001</v>
      </c>
      <c r="D11" s="75">
        <f t="shared" si="0"/>
        <v>10313235.460000001</v>
      </c>
      <c r="E11" s="75">
        <f t="shared" si="0"/>
        <v>3942827.54</v>
      </c>
      <c r="F11" s="75">
        <f t="shared" si="0"/>
        <v>2984458.91</v>
      </c>
      <c r="G11" s="75">
        <f t="shared" si="0"/>
        <v>6370407.9200000009</v>
      </c>
    </row>
    <row r="12" spans="1:7" x14ac:dyDescent="0.2">
      <c r="A12" s="145" t="s">
        <v>402</v>
      </c>
      <c r="B12" s="75">
        <f>SUM(B13:B20)</f>
        <v>0</v>
      </c>
      <c r="C12" s="75">
        <f>SUM(C13:C20)</f>
        <v>0</v>
      </c>
      <c r="D12" s="75">
        <f>SUM(D13:D20)</f>
        <v>0</v>
      </c>
      <c r="E12" s="75">
        <f>SUM(E13:E20)</f>
        <v>0</v>
      </c>
      <c r="F12" s="75">
        <f>SUM(F13:F20)</f>
        <v>0</v>
      </c>
      <c r="G12" s="75">
        <f>D12-E12</f>
        <v>0</v>
      </c>
    </row>
    <row r="13" spans="1:7" x14ac:dyDescent="0.2">
      <c r="A13" s="146" t="s">
        <v>403</v>
      </c>
      <c r="B13" s="73"/>
      <c r="C13" s="73"/>
      <c r="D13" s="73">
        <f>B13+C13</f>
        <v>0</v>
      </c>
      <c r="E13" s="73"/>
      <c r="F13" s="73"/>
      <c r="G13" s="73">
        <f t="shared" ref="G13:G20" si="1">D13-E13</f>
        <v>0</v>
      </c>
    </row>
    <row r="14" spans="1:7" x14ac:dyDescent="0.2">
      <c r="A14" s="146" t="s">
        <v>404</v>
      </c>
      <c r="B14" s="73"/>
      <c r="C14" s="73"/>
      <c r="D14" s="73">
        <f t="shared" ref="D14:D20" si="2">B14+C14</f>
        <v>0</v>
      </c>
      <c r="E14" s="73"/>
      <c r="F14" s="73"/>
      <c r="G14" s="73">
        <f t="shared" si="1"/>
        <v>0</v>
      </c>
    </row>
    <row r="15" spans="1:7" x14ac:dyDescent="0.2">
      <c r="A15" s="146" t="s">
        <v>405</v>
      </c>
      <c r="B15" s="73"/>
      <c r="C15" s="73"/>
      <c r="D15" s="73">
        <f t="shared" si="2"/>
        <v>0</v>
      </c>
      <c r="E15" s="73"/>
      <c r="F15" s="73"/>
      <c r="G15" s="73">
        <f t="shared" si="1"/>
        <v>0</v>
      </c>
    </row>
    <row r="16" spans="1:7" x14ac:dyDescent="0.2">
      <c r="A16" s="146" t="s">
        <v>406</v>
      </c>
      <c r="B16" s="73"/>
      <c r="C16" s="73"/>
      <c r="D16" s="73">
        <f t="shared" si="2"/>
        <v>0</v>
      </c>
      <c r="E16" s="73"/>
      <c r="F16" s="73"/>
      <c r="G16" s="73">
        <f t="shared" si="1"/>
        <v>0</v>
      </c>
    </row>
    <row r="17" spans="1:7" x14ac:dyDescent="0.2">
      <c r="A17" s="146" t="s">
        <v>407</v>
      </c>
      <c r="B17" s="73"/>
      <c r="C17" s="73"/>
      <c r="D17" s="73">
        <f t="shared" si="2"/>
        <v>0</v>
      </c>
      <c r="E17" s="73"/>
      <c r="F17" s="73"/>
      <c r="G17" s="73">
        <f t="shared" si="1"/>
        <v>0</v>
      </c>
    </row>
    <row r="18" spans="1:7" x14ac:dyDescent="0.2">
      <c r="A18" s="146" t="s">
        <v>408</v>
      </c>
      <c r="B18" s="73"/>
      <c r="C18" s="73"/>
      <c r="D18" s="73">
        <f t="shared" si="2"/>
        <v>0</v>
      </c>
      <c r="E18" s="73"/>
      <c r="F18" s="73"/>
      <c r="G18" s="73">
        <f t="shared" si="1"/>
        <v>0</v>
      </c>
    </row>
    <row r="19" spans="1:7" x14ac:dyDescent="0.2">
      <c r="A19" s="146" t="s">
        <v>409</v>
      </c>
      <c r="B19" s="73"/>
      <c r="C19" s="73"/>
      <c r="D19" s="73">
        <f t="shared" si="2"/>
        <v>0</v>
      </c>
      <c r="E19" s="73"/>
      <c r="F19" s="73"/>
      <c r="G19" s="73">
        <f t="shared" si="1"/>
        <v>0</v>
      </c>
    </row>
    <row r="20" spans="1:7" x14ac:dyDescent="0.2">
      <c r="A20" s="146" t="s">
        <v>410</v>
      </c>
      <c r="B20" s="73"/>
      <c r="C20" s="73"/>
      <c r="D20" s="73">
        <f t="shared" si="2"/>
        <v>0</v>
      </c>
      <c r="E20" s="73"/>
      <c r="F20" s="73"/>
      <c r="G20" s="73">
        <f t="shared" si="1"/>
        <v>0</v>
      </c>
    </row>
    <row r="21" spans="1:7" x14ac:dyDescent="0.2">
      <c r="A21" s="147"/>
      <c r="B21" s="73"/>
      <c r="C21" s="73"/>
      <c r="D21" s="73"/>
      <c r="E21" s="73"/>
      <c r="F21" s="73"/>
      <c r="G21" s="73"/>
    </row>
    <row r="22" spans="1:7" x14ac:dyDescent="0.2">
      <c r="A22" s="145" t="s">
        <v>411</v>
      </c>
      <c r="B22" s="75">
        <f>SUM(B23:B29)</f>
        <v>61360</v>
      </c>
      <c r="C22" s="75">
        <f>SUM(C23:C29)</f>
        <v>10251875.460000001</v>
      </c>
      <c r="D22" s="75">
        <f>SUM(D23:D29)</f>
        <v>10313235.460000001</v>
      </c>
      <c r="E22" s="75">
        <f>SUM(E23:E29)</f>
        <v>3942827.54</v>
      </c>
      <c r="F22" s="75">
        <f>SUM(F23:F29)</f>
        <v>2984458.91</v>
      </c>
      <c r="G22" s="75">
        <f t="shared" ref="G22:G29" si="3">D22-E22</f>
        <v>6370407.9200000009</v>
      </c>
    </row>
    <row r="23" spans="1:7" x14ac:dyDescent="0.2">
      <c r="A23" s="146" t="s">
        <v>412</v>
      </c>
      <c r="B23" s="73"/>
      <c r="C23" s="73"/>
      <c r="D23" s="73">
        <f>B23+C23</f>
        <v>0</v>
      </c>
      <c r="E23" s="73"/>
      <c r="F23" s="73"/>
      <c r="G23" s="73">
        <f t="shared" si="3"/>
        <v>0</v>
      </c>
    </row>
    <row r="24" spans="1:7" x14ac:dyDescent="0.2">
      <c r="A24" s="146" t="s">
        <v>413</v>
      </c>
      <c r="B24" s="73"/>
      <c r="C24" s="73"/>
      <c r="D24" s="73">
        <f t="shared" ref="D24:D29" si="4">B24+C24</f>
        <v>0</v>
      </c>
      <c r="E24" s="73"/>
      <c r="F24" s="73"/>
      <c r="G24" s="73">
        <f t="shared" si="3"/>
        <v>0</v>
      </c>
    </row>
    <row r="25" spans="1:7" x14ac:dyDescent="0.2">
      <c r="A25" s="146" t="s">
        <v>414</v>
      </c>
      <c r="B25" s="73"/>
      <c r="C25" s="73"/>
      <c r="D25" s="73">
        <f t="shared" si="4"/>
        <v>0</v>
      </c>
      <c r="E25" s="73"/>
      <c r="F25" s="73"/>
      <c r="G25" s="73">
        <f t="shared" si="3"/>
        <v>0</v>
      </c>
    </row>
    <row r="26" spans="1:7" x14ac:dyDescent="0.2">
      <c r="A26" s="146" t="s">
        <v>415</v>
      </c>
      <c r="B26" s="73"/>
      <c r="C26" s="73"/>
      <c r="D26" s="73">
        <f t="shared" si="4"/>
        <v>0</v>
      </c>
      <c r="E26" s="73"/>
      <c r="F26" s="73"/>
      <c r="G26" s="73">
        <f t="shared" si="3"/>
        <v>0</v>
      </c>
    </row>
    <row r="27" spans="1:7" x14ac:dyDescent="0.2">
      <c r="A27" s="146" t="s">
        <v>416</v>
      </c>
      <c r="B27" s="73">
        <v>61360</v>
      </c>
      <c r="C27" s="73">
        <v>10251875.460000001</v>
      </c>
      <c r="D27" s="73">
        <f t="shared" si="4"/>
        <v>10313235.460000001</v>
      </c>
      <c r="E27" s="73">
        <v>3942827.54</v>
      </c>
      <c r="F27" s="73">
        <v>2984458.91</v>
      </c>
      <c r="G27" s="73">
        <f t="shared" si="3"/>
        <v>6370407.9200000009</v>
      </c>
    </row>
    <row r="28" spans="1:7" x14ac:dyDescent="0.2">
      <c r="A28" s="146" t="s">
        <v>417</v>
      </c>
      <c r="B28" s="73"/>
      <c r="C28" s="73"/>
      <c r="D28" s="73">
        <f t="shared" si="4"/>
        <v>0</v>
      </c>
      <c r="E28" s="73"/>
      <c r="F28" s="73"/>
      <c r="G28" s="73">
        <f t="shared" si="3"/>
        <v>0</v>
      </c>
    </row>
    <row r="29" spans="1:7" x14ac:dyDescent="0.2">
      <c r="A29" s="146" t="s">
        <v>418</v>
      </c>
      <c r="B29" s="73"/>
      <c r="C29" s="73"/>
      <c r="D29" s="73">
        <f t="shared" si="4"/>
        <v>0</v>
      </c>
      <c r="E29" s="73"/>
      <c r="F29" s="73"/>
      <c r="G29" s="73">
        <f t="shared" si="3"/>
        <v>0</v>
      </c>
    </row>
    <row r="30" spans="1:7" x14ac:dyDescent="0.2">
      <c r="A30" s="147"/>
      <c r="B30" s="73"/>
      <c r="C30" s="73"/>
      <c r="D30" s="73"/>
      <c r="E30" s="73"/>
      <c r="F30" s="73"/>
      <c r="G30" s="73"/>
    </row>
    <row r="31" spans="1:7" x14ac:dyDescent="0.2">
      <c r="A31" s="145" t="s">
        <v>419</v>
      </c>
      <c r="B31" s="75">
        <f>SUM(B32:B40)</f>
        <v>0</v>
      </c>
      <c r="C31" s="75">
        <f>SUM(C32:C40)</f>
        <v>0</v>
      </c>
      <c r="D31" s="75">
        <f>SUM(D32:D40)</f>
        <v>0</v>
      </c>
      <c r="E31" s="75">
        <f>SUM(E32:E40)</f>
        <v>0</v>
      </c>
      <c r="F31" s="75">
        <f>SUM(F32:F40)</f>
        <v>0</v>
      </c>
      <c r="G31" s="75">
        <f t="shared" ref="G31:G40" si="5">D31-E31</f>
        <v>0</v>
      </c>
    </row>
    <row r="32" spans="1:7" x14ac:dyDescent="0.2">
      <c r="A32" s="146" t="s">
        <v>420</v>
      </c>
      <c r="B32" s="73"/>
      <c r="C32" s="73"/>
      <c r="D32" s="73">
        <f>B32+C32</f>
        <v>0</v>
      </c>
      <c r="E32" s="73"/>
      <c r="F32" s="73"/>
      <c r="G32" s="73">
        <f t="shared" si="5"/>
        <v>0</v>
      </c>
    </row>
    <row r="33" spans="1:7" x14ac:dyDescent="0.2">
      <c r="A33" s="146" t="s">
        <v>421</v>
      </c>
      <c r="B33" s="73"/>
      <c r="C33" s="73"/>
      <c r="D33" s="73">
        <f t="shared" ref="D33:D40" si="6">B33+C33</f>
        <v>0</v>
      </c>
      <c r="E33" s="73"/>
      <c r="F33" s="73"/>
      <c r="G33" s="73">
        <f t="shared" si="5"/>
        <v>0</v>
      </c>
    </row>
    <row r="34" spans="1:7" x14ac:dyDescent="0.2">
      <c r="A34" s="146" t="s">
        <v>422</v>
      </c>
      <c r="B34" s="73"/>
      <c r="C34" s="73"/>
      <c r="D34" s="73">
        <f t="shared" si="6"/>
        <v>0</v>
      </c>
      <c r="E34" s="73"/>
      <c r="F34" s="73"/>
      <c r="G34" s="73">
        <f t="shared" si="5"/>
        <v>0</v>
      </c>
    </row>
    <row r="35" spans="1:7" x14ac:dyDescent="0.2">
      <c r="A35" s="146" t="s">
        <v>423</v>
      </c>
      <c r="B35" s="73"/>
      <c r="C35" s="73"/>
      <c r="D35" s="73">
        <f t="shared" si="6"/>
        <v>0</v>
      </c>
      <c r="E35" s="73"/>
      <c r="F35" s="73"/>
      <c r="G35" s="73">
        <f t="shared" si="5"/>
        <v>0</v>
      </c>
    </row>
    <row r="36" spans="1:7" x14ac:dyDescent="0.2">
      <c r="A36" s="146" t="s">
        <v>424</v>
      </c>
      <c r="B36" s="73"/>
      <c r="C36" s="73"/>
      <c r="D36" s="73">
        <f t="shared" si="6"/>
        <v>0</v>
      </c>
      <c r="E36" s="73"/>
      <c r="F36" s="73"/>
      <c r="G36" s="73">
        <f t="shared" si="5"/>
        <v>0</v>
      </c>
    </row>
    <row r="37" spans="1:7" x14ac:dyDescent="0.2">
      <c r="A37" s="146" t="s">
        <v>425</v>
      </c>
      <c r="B37" s="73"/>
      <c r="C37" s="73"/>
      <c r="D37" s="73">
        <f t="shared" si="6"/>
        <v>0</v>
      </c>
      <c r="E37" s="73"/>
      <c r="F37" s="73"/>
      <c r="G37" s="73">
        <f t="shared" si="5"/>
        <v>0</v>
      </c>
    </row>
    <row r="38" spans="1:7" x14ac:dyDescent="0.2">
      <c r="A38" s="146" t="s">
        <v>426</v>
      </c>
      <c r="B38" s="73"/>
      <c r="C38" s="73"/>
      <c r="D38" s="73">
        <f t="shared" si="6"/>
        <v>0</v>
      </c>
      <c r="E38" s="73"/>
      <c r="F38" s="73"/>
      <c r="G38" s="73">
        <f t="shared" si="5"/>
        <v>0</v>
      </c>
    </row>
    <row r="39" spans="1:7" x14ac:dyDescent="0.2">
      <c r="A39" s="146" t="s">
        <v>427</v>
      </c>
      <c r="B39" s="73"/>
      <c r="C39" s="73"/>
      <c r="D39" s="73">
        <f t="shared" si="6"/>
        <v>0</v>
      </c>
      <c r="E39" s="73"/>
      <c r="F39" s="73"/>
      <c r="G39" s="73">
        <f t="shared" si="5"/>
        <v>0</v>
      </c>
    </row>
    <row r="40" spans="1:7" x14ac:dyDescent="0.2">
      <c r="A40" s="146" t="s">
        <v>428</v>
      </c>
      <c r="B40" s="73"/>
      <c r="C40" s="73"/>
      <c r="D40" s="73">
        <f t="shared" si="6"/>
        <v>0</v>
      </c>
      <c r="E40" s="73"/>
      <c r="F40" s="73"/>
      <c r="G40" s="73">
        <f t="shared" si="5"/>
        <v>0</v>
      </c>
    </row>
    <row r="41" spans="1:7" x14ac:dyDescent="0.2">
      <c r="A41" s="147"/>
      <c r="B41" s="73"/>
      <c r="C41" s="73"/>
      <c r="D41" s="73"/>
      <c r="E41" s="73"/>
      <c r="F41" s="73"/>
      <c r="G41" s="73"/>
    </row>
    <row r="42" spans="1:7" x14ac:dyDescent="0.2">
      <c r="A42" s="145" t="s">
        <v>429</v>
      </c>
      <c r="B42" s="75">
        <f>SUM(B43:B46)</f>
        <v>0</v>
      </c>
      <c r="C42" s="75">
        <f>SUM(C43:C46)</f>
        <v>0</v>
      </c>
      <c r="D42" s="75">
        <f>SUM(D43:D46)</f>
        <v>0</v>
      </c>
      <c r="E42" s="75">
        <f>SUM(E43:E46)</f>
        <v>0</v>
      </c>
      <c r="F42" s="75">
        <f>SUM(F43:F46)</f>
        <v>0</v>
      </c>
      <c r="G42" s="75">
        <f>D42-E42</f>
        <v>0</v>
      </c>
    </row>
    <row r="43" spans="1:7" x14ac:dyDescent="0.2">
      <c r="A43" s="146" t="s">
        <v>430</v>
      </c>
      <c r="B43" s="73"/>
      <c r="C43" s="73"/>
      <c r="D43" s="73">
        <f>B43+C43</f>
        <v>0</v>
      </c>
      <c r="E43" s="73"/>
      <c r="F43" s="73"/>
      <c r="G43" s="73">
        <f>D43-E43</f>
        <v>0</v>
      </c>
    </row>
    <row r="44" spans="1:7" ht="25.5" x14ac:dyDescent="0.2">
      <c r="A44" s="10" t="s">
        <v>431</v>
      </c>
      <c r="B44" s="73"/>
      <c r="C44" s="73"/>
      <c r="D44" s="73">
        <f>B44+C44</f>
        <v>0</v>
      </c>
      <c r="E44" s="73"/>
      <c r="F44" s="73"/>
      <c r="G44" s="73">
        <f>D44-E44</f>
        <v>0</v>
      </c>
    </row>
    <row r="45" spans="1:7" x14ac:dyDescent="0.2">
      <c r="A45" s="146" t="s">
        <v>432</v>
      </c>
      <c r="B45" s="73"/>
      <c r="C45" s="73"/>
      <c r="D45" s="73">
        <f>B45+C45</f>
        <v>0</v>
      </c>
      <c r="E45" s="73"/>
      <c r="F45" s="73"/>
      <c r="G45" s="73">
        <f>D45-E45</f>
        <v>0</v>
      </c>
    </row>
    <row r="46" spans="1:7" x14ac:dyDescent="0.2">
      <c r="A46" s="146" t="s">
        <v>433</v>
      </c>
      <c r="B46" s="73"/>
      <c r="C46" s="73"/>
      <c r="D46" s="73">
        <f>B46+C46</f>
        <v>0</v>
      </c>
      <c r="E46" s="73"/>
      <c r="F46" s="73"/>
      <c r="G46" s="73">
        <f>D46-E46</f>
        <v>0</v>
      </c>
    </row>
    <row r="47" spans="1:7" x14ac:dyDescent="0.2">
      <c r="A47" s="147"/>
      <c r="B47" s="73"/>
      <c r="C47" s="73"/>
      <c r="D47" s="73"/>
      <c r="E47" s="73"/>
      <c r="F47" s="73"/>
      <c r="G47" s="73"/>
    </row>
    <row r="48" spans="1:7" x14ac:dyDescent="0.2">
      <c r="A48" s="145" t="s">
        <v>434</v>
      </c>
      <c r="B48" s="75">
        <f>B49+B59+B68+B79</f>
        <v>10257014</v>
      </c>
      <c r="C48" s="75">
        <f>C49+C59+C68+C79</f>
        <v>25801207.559999999</v>
      </c>
      <c r="D48" s="75">
        <f>D49+D59+D68+D79</f>
        <v>36058221.560000002</v>
      </c>
      <c r="E48" s="75">
        <f>E49+E59+E68+E79</f>
        <v>7299129.5599999996</v>
      </c>
      <c r="F48" s="75">
        <f>F49+F59+F68+F79</f>
        <v>7293912</v>
      </c>
      <c r="G48" s="75">
        <f t="shared" ref="G48:G83" si="7">D48-E48</f>
        <v>28759092.000000004</v>
      </c>
    </row>
    <row r="49" spans="1:7" x14ac:dyDescent="0.2">
      <c r="A49" s="145" t="s">
        <v>402</v>
      </c>
      <c r="B49" s="75">
        <f>SUM(B50:B57)</f>
        <v>0</v>
      </c>
      <c r="C49" s="75">
        <f>SUM(C50:C57)</f>
        <v>0</v>
      </c>
      <c r="D49" s="75">
        <f>SUM(D50:D57)</f>
        <v>0</v>
      </c>
      <c r="E49" s="75">
        <f>SUM(E50:E57)</f>
        <v>0</v>
      </c>
      <c r="F49" s="75">
        <f>SUM(F50:F57)</f>
        <v>0</v>
      </c>
      <c r="G49" s="75">
        <f t="shared" si="7"/>
        <v>0</v>
      </c>
    </row>
    <row r="50" spans="1:7" x14ac:dyDescent="0.2">
      <c r="A50" s="146" t="s">
        <v>403</v>
      </c>
      <c r="B50" s="73"/>
      <c r="C50" s="73"/>
      <c r="D50" s="73">
        <f>B50+C50</f>
        <v>0</v>
      </c>
      <c r="E50" s="73"/>
      <c r="F50" s="73"/>
      <c r="G50" s="73">
        <f t="shared" si="7"/>
        <v>0</v>
      </c>
    </row>
    <row r="51" spans="1:7" x14ac:dyDescent="0.2">
      <c r="A51" s="146" t="s">
        <v>404</v>
      </c>
      <c r="B51" s="73"/>
      <c r="C51" s="73"/>
      <c r="D51" s="73">
        <f t="shared" ref="D51:D57" si="8">B51+C51</f>
        <v>0</v>
      </c>
      <c r="E51" s="73"/>
      <c r="F51" s="73"/>
      <c r="G51" s="73">
        <f t="shared" si="7"/>
        <v>0</v>
      </c>
    </row>
    <row r="52" spans="1:7" x14ac:dyDescent="0.2">
      <c r="A52" s="146" t="s">
        <v>405</v>
      </c>
      <c r="B52" s="73"/>
      <c r="C52" s="73"/>
      <c r="D52" s="73">
        <f t="shared" si="8"/>
        <v>0</v>
      </c>
      <c r="E52" s="73"/>
      <c r="F52" s="73"/>
      <c r="G52" s="73">
        <f t="shared" si="7"/>
        <v>0</v>
      </c>
    </row>
    <row r="53" spans="1:7" x14ac:dyDescent="0.2">
      <c r="A53" s="146" t="s">
        <v>406</v>
      </c>
      <c r="B53" s="73"/>
      <c r="C53" s="73"/>
      <c r="D53" s="73">
        <f t="shared" si="8"/>
        <v>0</v>
      </c>
      <c r="E53" s="73"/>
      <c r="F53" s="73"/>
      <c r="G53" s="73">
        <f t="shared" si="7"/>
        <v>0</v>
      </c>
    </row>
    <row r="54" spans="1:7" x14ac:dyDescent="0.2">
      <c r="A54" s="146" t="s">
        <v>407</v>
      </c>
      <c r="B54" s="73"/>
      <c r="C54" s="73"/>
      <c r="D54" s="73">
        <f t="shared" si="8"/>
        <v>0</v>
      </c>
      <c r="E54" s="73"/>
      <c r="F54" s="73"/>
      <c r="G54" s="73">
        <f t="shared" si="7"/>
        <v>0</v>
      </c>
    </row>
    <row r="55" spans="1:7" x14ac:dyDescent="0.2">
      <c r="A55" s="146" t="s">
        <v>408</v>
      </c>
      <c r="B55" s="73"/>
      <c r="C55" s="73"/>
      <c r="D55" s="73">
        <f t="shared" si="8"/>
        <v>0</v>
      </c>
      <c r="E55" s="73"/>
      <c r="F55" s="73"/>
      <c r="G55" s="73">
        <f t="shared" si="7"/>
        <v>0</v>
      </c>
    </row>
    <row r="56" spans="1:7" x14ac:dyDescent="0.2">
      <c r="A56" s="146" t="s">
        <v>409</v>
      </c>
      <c r="B56" s="73"/>
      <c r="C56" s="73"/>
      <c r="D56" s="73">
        <f t="shared" si="8"/>
        <v>0</v>
      </c>
      <c r="E56" s="73"/>
      <c r="F56" s="73"/>
      <c r="G56" s="73">
        <f t="shared" si="7"/>
        <v>0</v>
      </c>
    </row>
    <row r="57" spans="1:7" x14ac:dyDescent="0.2">
      <c r="A57" s="146" t="s">
        <v>410</v>
      </c>
      <c r="B57" s="73"/>
      <c r="C57" s="73"/>
      <c r="D57" s="73">
        <f t="shared" si="8"/>
        <v>0</v>
      </c>
      <c r="E57" s="73"/>
      <c r="F57" s="73"/>
      <c r="G57" s="73">
        <f t="shared" si="7"/>
        <v>0</v>
      </c>
    </row>
    <row r="58" spans="1:7" x14ac:dyDescent="0.2">
      <c r="A58" s="147"/>
      <c r="B58" s="73"/>
      <c r="C58" s="73"/>
      <c r="D58" s="73"/>
      <c r="E58" s="73"/>
      <c r="F58" s="73"/>
      <c r="G58" s="73"/>
    </row>
    <row r="59" spans="1:7" x14ac:dyDescent="0.2">
      <c r="A59" s="145" t="s">
        <v>411</v>
      </c>
      <c r="B59" s="75">
        <f>SUM(B60:B66)</f>
        <v>10257014</v>
      </c>
      <c r="C59" s="75">
        <f>SUM(C60:C66)</f>
        <v>25801207.559999999</v>
      </c>
      <c r="D59" s="75">
        <f>SUM(D60:D66)</f>
        <v>36058221.560000002</v>
      </c>
      <c r="E59" s="75">
        <f>SUM(E60:E66)</f>
        <v>7299129.5599999996</v>
      </c>
      <c r="F59" s="75">
        <f>SUM(F60:F66)</f>
        <v>7293912</v>
      </c>
      <c r="G59" s="75">
        <f t="shared" si="7"/>
        <v>28759092.000000004</v>
      </c>
    </row>
    <row r="60" spans="1:7" x14ac:dyDescent="0.2">
      <c r="A60" s="146" t="s">
        <v>412</v>
      </c>
      <c r="B60" s="73"/>
      <c r="C60" s="73"/>
      <c r="D60" s="73">
        <f>B60+C60</f>
        <v>0</v>
      </c>
      <c r="E60" s="73"/>
      <c r="F60" s="73"/>
      <c r="G60" s="73">
        <f t="shared" si="7"/>
        <v>0</v>
      </c>
    </row>
    <row r="61" spans="1:7" x14ac:dyDescent="0.2">
      <c r="A61" s="146" t="s">
        <v>413</v>
      </c>
      <c r="B61" s="73"/>
      <c r="C61" s="73"/>
      <c r="D61" s="73">
        <f t="shared" ref="D61:D66" si="9">B61+C61</f>
        <v>0</v>
      </c>
      <c r="E61" s="73"/>
      <c r="F61" s="73"/>
      <c r="G61" s="73">
        <f t="shared" si="7"/>
        <v>0</v>
      </c>
    </row>
    <row r="62" spans="1:7" x14ac:dyDescent="0.2">
      <c r="A62" s="146" t="s">
        <v>414</v>
      </c>
      <c r="B62" s="73"/>
      <c r="C62" s="73"/>
      <c r="D62" s="73">
        <f t="shared" si="9"/>
        <v>0</v>
      </c>
      <c r="E62" s="73"/>
      <c r="F62" s="73"/>
      <c r="G62" s="73">
        <f t="shared" si="7"/>
        <v>0</v>
      </c>
    </row>
    <row r="63" spans="1:7" x14ac:dyDescent="0.2">
      <c r="A63" s="146" t="s">
        <v>415</v>
      </c>
      <c r="B63" s="73"/>
      <c r="C63" s="73"/>
      <c r="D63" s="73">
        <f t="shared" si="9"/>
        <v>0</v>
      </c>
      <c r="E63" s="73"/>
      <c r="F63" s="73"/>
      <c r="G63" s="73">
        <f t="shared" si="7"/>
        <v>0</v>
      </c>
    </row>
    <row r="64" spans="1:7" x14ac:dyDescent="0.2">
      <c r="A64" s="146" t="s">
        <v>416</v>
      </c>
      <c r="B64" s="73">
        <v>10257014</v>
      </c>
      <c r="C64" s="73">
        <v>25801207.559999999</v>
      </c>
      <c r="D64" s="73">
        <f t="shared" si="9"/>
        <v>36058221.560000002</v>
      </c>
      <c r="E64" s="73">
        <v>7299129.5599999996</v>
      </c>
      <c r="F64" s="73">
        <v>7293912</v>
      </c>
      <c r="G64" s="73">
        <f t="shared" si="7"/>
        <v>28759092.000000004</v>
      </c>
    </row>
    <row r="65" spans="1:7" x14ac:dyDescent="0.2">
      <c r="A65" s="146" t="s">
        <v>417</v>
      </c>
      <c r="B65" s="73"/>
      <c r="C65" s="73"/>
      <c r="D65" s="73">
        <f t="shared" si="9"/>
        <v>0</v>
      </c>
      <c r="E65" s="73"/>
      <c r="F65" s="73"/>
      <c r="G65" s="73">
        <f t="shared" si="7"/>
        <v>0</v>
      </c>
    </row>
    <row r="66" spans="1:7" x14ac:dyDescent="0.2">
      <c r="A66" s="146" t="s">
        <v>418</v>
      </c>
      <c r="B66" s="73"/>
      <c r="C66" s="73"/>
      <c r="D66" s="73">
        <f t="shared" si="9"/>
        <v>0</v>
      </c>
      <c r="E66" s="73"/>
      <c r="F66" s="73"/>
      <c r="G66" s="73">
        <f t="shared" si="7"/>
        <v>0</v>
      </c>
    </row>
    <row r="67" spans="1:7" x14ac:dyDescent="0.2">
      <c r="A67" s="147"/>
      <c r="B67" s="73"/>
      <c r="C67" s="73"/>
      <c r="D67" s="73"/>
      <c r="E67" s="73"/>
      <c r="F67" s="73"/>
      <c r="G67" s="73"/>
    </row>
    <row r="68" spans="1:7" x14ac:dyDescent="0.2">
      <c r="A68" s="145" t="s">
        <v>419</v>
      </c>
      <c r="B68" s="75">
        <f>SUM(B69:B77)</f>
        <v>0</v>
      </c>
      <c r="C68" s="75">
        <f>SUM(C69:C77)</f>
        <v>0</v>
      </c>
      <c r="D68" s="75">
        <f>SUM(D69:D77)</f>
        <v>0</v>
      </c>
      <c r="E68" s="75">
        <f>SUM(E69:E77)</f>
        <v>0</v>
      </c>
      <c r="F68" s="75">
        <f>SUM(F69:F77)</f>
        <v>0</v>
      </c>
      <c r="G68" s="75">
        <f t="shared" si="7"/>
        <v>0</v>
      </c>
    </row>
    <row r="69" spans="1:7" x14ac:dyDescent="0.2">
      <c r="A69" s="146" t="s">
        <v>420</v>
      </c>
      <c r="B69" s="73"/>
      <c r="C69" s="73"/>
      <c r="D69" s="73">
        <f>B69+C69</f>
        <v>0</v>
      </c>
      <c r="E69" s="73"/>
      <c r="F69" s="73"/>
      <c r="G69" s="73">
        <f t="shared" si="7"/>
        <v>0</v>
      </c>
    </row>
    <row r="70" spans="1:7" x14ac:dyDescent="0.2">
      <c r="A70" s="146" t="s">
        <v>421</v>
      </c>
      <c r="B70" s="73"/>
      <c r="C70" s="73"/>
      <c r="D70" s="73">
        <f t="shared" ref="D70:D77" si="10">B70+C70</f>
        <v>0</v>
      </c>
      <c r="E70" s="73"/>
      <c r="F70" s="73"/>
      <c r="G70" s="73">
        <f t="shared" si="7"/>
        <v>0</v>
      </c>
    </row>
    <row r="71" spans="1:7" x14ac:dyDescent="0.2">
      <c r="A71" s="146" t="s">
        <v>422</v>
      </c>
      <c r="B71" s="73"/>
      <c r="C71" s="73"/>
      <c r="D71" s="73">
        <f t="shared" si="10"/>
        <v>0</v>
      </c>
      <c r="E71" s="73"/>
      <c r="F71" s="73"/>
      <c r="G71" s="73">
        <f t="shared" si="7"/>
        <v>0</v>
      </c>
    </row>
    <row r="72" spans="1:7" x14ac:dyDescent="0.2">
      <c r="A72" s="146" t="s">
        <v>423</v>
      </c>
      <c r="B72" s="73"/>
      <c r="C72" s="73"/>
      <c r="D72" s="73">
        <f t="shared" si="10"/>
        <v>0</v>
      </c>
      <c r="E72" s="73"/>
      <c r="F72" s="73"/>
      <c r="G72" s="73">
        <f t="shared" si="7"/>
        <v>0</v>
      </c>
    </row>
    <row r="73" spans="1:7" x14ac:dyDescent="0.2">
      <c r="A73" s="146" t="s">
        <v>424</v>
      </c>
      <c r="B73" s="73"/>
      <c r="C73" s="73"/>
      <c r="D73" s="73">
        <f t="shared" si="10"/>
        <v>0</v>
      </c>
      <c r="E73" s="73"/>
      <c r="F73" s="73"/>
      <c r="G73" s="73">
        <f t="shared" si="7"/>
        <v>0</v>
      </c>
    </row>
    <row r="74" spans="1:7" x14ac:dyDescent="0.2">
      <c r="A74" s="146" t="s">
        <v>425</v>
      </c>
      <c r="B74" s="73"/>
      <c r="C74" s="73"/>
      <c r="D74" s="73">
        <f t="shared" si="10"/>
        <v>0</v>
      </c>
      <c r="E74" s="73"/>
      <c r="F74" s="73"/>
      <c r="G74" s="73">
        <f t="shared" si="7"/>
        <v>0</v>
      </c>
    </row>
    <row r="75" spans="1:7" x14ac:dyDescent="0.2">
      <c r="A75" s="146" t="s">
        <v>426</v>
      </c>
      <c r="B75" s="73"/>
      <c r="C75" s="73"/>
      <c r="D75" s="73">
        <f t="shared" si="10"/>
        <v>0</v>
      </c>
      <c r="E75" s="73"/>
      <c r="F75" s="73"/>
      <c r="G75" s="73">
        <f t="shared" si="7"/>
        <v>0</v>
      </c>
    </row>
    <row r="76" spans="1:7" x14ac:dyDescent="0.2">
      <c r="A76" s="146" t="s">
        <v>427</v>
      </c>
      <c r="B76" s="73"/>
      <c r="C76" s="73"/>
      <c r="D76" s="73">
        <f t="shared" si="10"/>
        <v>0</v>
      </c>
      <c r="E76" s="73"/>
      <c r="F76" s="73"/>
      <c r="G76" s="73">
        <f t="shared" si="7"/>
        <v>0</v>
      </c>
    </row>
    <row r="77" spans="1:7" x14ac:dyDescent="0.2">
      <c r="A77" s="148" t="s">
        <v>428</v>
      </c>
      <c r="B77" s="149"/>
      <c r="C77" s="149"/>
      <c r="D77" s="149">
        <f t="shared" si="10"/>
        <v>0</v>
      </c>
      <c r="E77" s="149"/>
      <c r="F77" s="149"/>
      <c r="G77" s="149">
        <f t="shared" si="7"/>
        <v>0</v>
      </c>
    </row>
    <row r="78" spans="1:7" x14ac:dyDescent="0.2">
      <c r="A78" s="147"/>
      <c r="B78" s="73"/>
      <c r="C78" s="73"/>
      <c r="D78" s="73"/>
      <c r="E78" s="73"/>
      <c r="F78" s="73"/>
      <c r="G78" s="73"/>
    </row>
    <row r="79" spans="1:7" x14ac:dyDescent="0.2">
      <c r="A79" s="145" t="s">
        <v>429</v>
      </c>
      <c r="B79" s="75">
        <f>SUM(B80:B83)</f>
        <v>0</v>
      </c>
      <c r="C79" s="75">
        <f>SUM(C80:C83)</f>
        <v>0</v>
      </c>
      <c r="D79" s="75">
        <f>SUM(D80:D83)</f>
        <v>0</v>
      </c>
      <c r="E79" s="75">
        <f>SUM(E80:E83)</f>
        <v>0</v>
      </c>
      <c r="F79" s="75">
        <f>SUM(F80:F83)</f>
        <v>0</v>
      </c>
      <c r="G79" s="75">
        <f t="shared" si="7"/>
        <v>0</v>
      </c>
    </row>
    <row r="80" spans="1:7" x14ac:dyDescent="0.2">
      <c r="A80" s="146" t="s">
        <v>430</v>
      </c>
      <c r="B80" s="73"/>
      <c r="C80" s="73"/>
      <c r="D80" s="73">
        <f>B80+C80</f>
        <v>0</v>
      </c>
      <c r="E80" s="73"/>
      <c r="F80" s="73"/>
      <c r="G80" s="73">
        <f t="shared" si="7"/>
        <v>0</v>
      </c>
    </row>
    <row r="81" spans="1:7" ht="25.5" x14ac:dyDescent="0.2">
      <c r="A81" s="10" t="s">
        <v>431</v>
      </c>
      <c r="B81" s="73"/>
      <c r="C81" s="73"/>
      <c r="D81" s="73">
        <f>B81+C81</f>
        <v>0</v>
      </c>
      <c r="E81" s="73"/>
      <c r="F81" s="73"/>
      <c r="G81" s="73">
        <f t="shared" si="7"/>
        <v>0</v>
      </c>
    </row>
    <row r="82" spans="1:7" x14ac:dyDescent="0.2">
      <c r="A82" s="146" t="s">
        <v>432</v>
      </c>
      <c r="B82" s="73"/>
      <c r="C82" s="73"/>
      <c r="D82" s="73">
        <f>B82+C82</f>
        <v>0</v>
      </c>
      <c r="E82" s="73"/>
      <c r="F82" s="73"/>
      <c r="G82" s="73">
        <f t="shared" si="7"/>
        <v>0</v>
      </c>
    </row>
    <row r="83" spans="1:7" x14ac:dyDescent="0.2">
      <c r="A83" s="146" t="s">
        <v>433</v>
      </c>
      <c r="B83" s="73"/>
      <c r="C83" s="73"/>
      <c r="D83" s="73">
        <f>B83+C83</f>
        <v>0</v>
      </c>
      <c r="E83" s="73"/>
      <c r="F83" s="73"/>
      <c r="G83" s="73">
        <f t="shared" si="7"/>
        <v>0</v>
      </c>
    </row>
    <row r="84" spans="1:7" x14ac:dyDescent="0.2">
      <c r="A84" s="147"/>
      <c r="B84" s="73"/>
      <c r="C84" s="73"/>
      <c r="D84" s="73"/>
      <c r="E84" s="73"/>
      <c r="F84" s="73"/>
      <c r="G84" s="73"/>
    </row>
    <row r="85" spans="1:7" x14ac:dyDescent="0.2">
      <c r="A85" s="145" t="s">
        <v>394</v>
      </c>
      <c r="B85" s="75">
        <f t="shared" ref="B85:F85" si="11">B11+B48</f>
        <v>10318374</v>
      </c>
      <c r="C85" s="75">
        <f t="shared" si="11"/>
        <v>36053083.019999996</v>
      </c>
      <c r="D85" s="75">
        <f t="shared" si="11"/>
        <v>46371457.020000003</v>
      </c>
      <c r="E85" s="75">
        <f t="shared" si="11"/>
        <v>11241957.1</v>
      </c>
      <c r="F85" s="75">
        <f t="shared" si="11"/>
        <v>10278370.91</v>
      </c>
      <c r="G85" s="75">
        <f>G11+G48</f>
        <v>35129499.920000002</v>
      </c>
    </row>
    <row r="86" spans="1:7" ht="13.5" thickBot="1" x14ac:dyDescent="0.25">
      <c r="A86" s="150"/>
      <c r="B86" s="151"/>
      <c r="C86" s="151"/>
      <c r="D86" s="151"/>
      <c r="E86" s="151"/>
      <c r="F86" s="151"/>
      <c r="G86" s="151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C11" sqref="C1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66" t="s">
        <v>0</v>
      </c>
      <c r="C2" s="167"/>
      <c r="D2" s="167"/>
      <c r="E2" s="167"/>
      <c r="F2" s="167"/>
      <c r="G2" s="167"/>
      <c r="H2" s="209"/>
    </row>
    <row r="3" spans="2:8" x14ac:dyDescent="0.2">
      <c r="B3" s="184" t="s">
        <v>313</v>
      </c>
      <c r="C3" s="185"/>
      <c r="D3" s="185"/>
      <c r="E3" s="185"/>
      <c r="F3" s="185"/>
      <c r="G3" s="185"/>
      <c r="H3" s="210"/>
    </row>
    <row r="4" spans="2:8" x14ac:dyDescent="0.2">
      <c r="B4" s="184" t="s">
        <v>435</v>
      </c>
      <c r="C4" s="185"/>
      <c r="D4" s="185"/>
      <c r="E4" s="185"/>
      <c r="F4" s="185"/>
      <c r="G4" s="185"/>
      <c r="H4" s="210"/>
    </row>
    <row r="5" spans="2:8" x14ac:dyDescent="0.2">
      <c r="B5" s="184" t="s">
        <v>436</v>
      </c>
      <c r="C5" s="185"/>
      <c r="D5" s="185"/>
      <c r="E5" s="185"/>
      <c r="F5" s="185"/>
      <c r="G5" s="185"/>
      <c r="H5" s="210"/>
    </row>
    <row r="6" spans="2:8" ht="13.5" thickBot="1" x14ac:dyDescent="0.25">
      <c r="B6" s="187" t="s">
        <v>3</v>
      </c>
      <c r="C6" s="188"/>
      <c r="D6" s="188"/>
      <c r="E6" s="188"/>
      <c r="F6" s="188"/>
      <c r="G6" s="188"/>
      <c r="H6" s="211"/>
    </row>
    <row r="7" spans="2:8" ht="13.5" thickBot="1" x14ac:dyDescent="0.25">
      <c r="B7" s="201" t="s">
        <v>4</v>
      </c>
      <c r="C7" s="212" t="s">
        <v>315</v>
      </c>
      <c r="D7" s="213"/>
      <c r="E7" s="213"/>
      <c r="F7" s="213"/>
      <c r="G7" s="214"/>
      <c r="H7" s="192" t="s">
        <v>316</v>
      </c>
    </row>
    <row r="8" spans="2:8" ht="26.25" thickBot="1" x14ac:dyDescent="0.25">
      <c r="B8" s="202"/>
      <c r="C8" s="55" t="s">
        <v>206</v>
      </c>
      <c r="D8" s="55" t="s">
        <v>317</v>
      </c>
      <c r="E8" s="55" t="s">
        <v>318</v>
      </c>
      <c r="F8" s="55" t="s">
        <v>437</v>
      </c>
      <c r="G8" s="55" t="s">
        <v>223</v>
      </c>
      <c r="H8" s="193"/>
    </row>
    <row r="9" spans="2:8" x14ac:dyDescent="0.2">
      <c r="B9" s="152" t="s">
        <v>438</v>
      </c>
      <c r="C9" s="139">
        <f>C10+C11+C12+C15+C16+C19</f>
        <v>0</v>
      </c>
      <c r="D9" s="139">
        <f>D10+D11+D12+D15+D16+D19</f>
        <v>6380834</v>
      </c>
      <c r="E9" s="139">
        <f>E10+E11+E12+E15+E16+E19</f>
        <v>6380834</v>
      </c>
      <c r="F9" s="139">
        <f>F10+F11+F12+F15+F16+F19</f>
        <v>2219379.0299999998</v>
      </c>
      <c r="G9" s="139">
        <f>G10+G11+G12+G15+G16+G19</f>
        <v>2219379.0299999998</v>
      </c>
      <c r="H9" s="7">
        <f>E9-F9</f>
        <v>4161454.97</v>
      </c>
    </row>
    <row r="10" spans="2:8" ht="20.25" customHeight="1" x14ac:dyDescent="0.2">
      <c r="B10" s="120" t="s">
        <v>439</v>
      </c>
      <c r="C10" s="139">
        <v>0</v>
      </c>
      <c r="D10" s="7">
        <v>6380834</v>
      </c>
      <c r="E10" s="9">
        <f>C10+D10</f>
        <v>6380834</v>
      </c>
      <c r="F10" s="7">
        <v>2219379.0299999998</v>
      </c>
      <c r="G10" s="7">
        <v>2219379.0299999998</v>
      </c>
      <c r="H10" s="9">
        <f t="shared" ref="H10:H31" si="0">E10-F10</f>
        <v>4161454.97</v>
      </c>
    </row>
    <row r="11" spans="2:8" x14ac:dyDescent="0.2">
      <c r="B11" s="120" t="s">
        <v>440</v>
      </c>
      <c r="C11" s="139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20" t="s">
        <v>441</v>
      </c>
      <c r="C12" s="136">
        <f>SUM(C13:C14)</f>
        <v>0</v>
      </c>
      <c r="D12" s="136">
        <f>SUM(D13:D14)</f>
        <v>0</v>
      </c>
      <c r="E12" s="136">
        <f>SUM(E13:E14)</f>
        <v>0</v>
      </c>
      <c r="F12" s="136">
        <f>SUM(F13:F14)</f>
        <v>0</v>
      </c>
      <c r="G12" s="136">
        <f>SUM(G13:G14)</f>
        <v>0</v>
      </c>
      <c r="H12" s="9">
        <f t="shared" si="0"/>
        <v>0</v>
      </c>
    </row>
    <row r="13" spans="2:8" x14ac:dyDescent="0.2">
      <c r="B13" s="153" t="s">
        <v>442</v>
      </c>
      <c r="C13" s="139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53" t="s">
        <v>443</v>
      </c>
      <c r="C14" s="139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20" t="s">
        <v>444</v>
      </c>
      <c r="C15" s="139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20" t="s">
        <v>445</v>
      </c>
      <c r="C16" s="136">
        <f>C17+C18</f>
        <v>0</v>
      </c>
      <c r="D16" s="136">
        <f>D17+D18</f>
        <v>0</v>
      </c>
      <c r="E16" s="136">
        <f>E17+E18</f>
        <v>0</v>
      </c>
      <c r="F16" s="136">
        <f>F17+F18</f>
        <v>0</v>
      </c>
      <c r="G16" s="136">
        <f>G17+G18</f>
        <v>0</v>
      </c>
      <c r="H16" s="9">
        <f t="shared" si="0"/>
        <v>0</v>
      </c>
    </row>
    <row r="17" spans="2:8" x14ac:dyDescent="0.2">
      <c r="B17" s="153" t="s">
        <v>446</v>
      </c>
      <c r="C17" s="139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53" t="s">
        <v>447</v>
      </c>
      <c r="C18" s="139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20" t="s">
        <v>448</v>
      </c>
      <c r="C19" s="139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59" customFormat="1" x14ac:dyDescent="0.2">
      <c r="B20" s="154"/>
      <c r="C20" s="155"/>
      <c r="D20" s="156"/>
      <c r="E20" s="157"/>
      <c r="F20" s="157"/>
      <c r="G20" s="157"/>
      <c r="H20" s="158"/>
    </row>
    <row r="21" spans="2:8" x14ac:dyDescent="0.2">
      <c r="B21" s="152" t="s">
        <v>449</v>
      </c>
      <c r="C21" s="139">
        <f>C22+C23+C24+C27+C28+C31</f>
        <v>6380834</v>
      </c>
      <c r="D21" s="160">
        <f>D22+D23+D24+D27+D28+D31</f>
        <v>-6380834</v>
      </c>
      <c r="E21" s="139">
        <f>E22+E23+E24+E27+E28+E31</f>
        <v>0</v>
      </c>
      <c r="F21" s="139">
        <f>F22+F23+F24+F27+F28+F31</f>
        <v>0</v>
      </c>
      <c r="G21" s="139">
        <f>G22+G23+G24+G27+G28+G31</f>
        <v>0</v>
      </c>
      <c r="H21" s="7">
        <f t="shared" si="0"/>
        <v>0</v>
      </c>
    </row>
    <row r="22" spans="2:8" ht="18.75" customHeight="1" x14ac:dyDescent="0.2">
      <c r="B22" s="120" t="s">
        <v>439</v>
      </c>
      <c r="C22" s="139">
        <v>6380834</v>
      </c>
      <c r="D22" s="161">
        <v>-6380834</v>
      </c>
      <c r="E22" s="9">
        <f>C22+D22</f>
        <v>0</v>
      </c>
      <c r="F22" s="7">
        <v>0</v>
      </c>
      <c r="G22" s="7">
        <v>0</v>
      </c>
      <c r="H22" s="9">
        <f t="shared" si="0"/>
        <v>0</v>
      </c>
    </row>
    <row r="23" spans="2:8" x14ac:dyDescent="0.2">
      <c r="B23" s="120" t="s">
        <v>440</v>
      </c>
      <c r="C23" s="139"/>
      <c r="D23" s="161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20" t="s">
        <v>441</v>
      </c>
      <c r="C24" s="136">
        <f>SUM(C25:C26)</f>
        <v>0</v>
      </c>
      <c r="D24" s="141">
        <f>SUM(D25:D26)</f>
        <v>0</v>
      </c>
      <c r="E24" s="136">
        <f>SUM(E25:E26)</f>
        <v>0</v>
      </c>
      <c r="F24" s="136">
        <f>SUM(F25:F26)</f>
        <v>0</v>
      </c>
      <c r="G24" s="136">
        <f>SUM(G25:G26)</f>
        <v>0</v>
      </c>
      <c r="H24" s="9">
        <f t="shared" si="0"/>
        <v>0</v>
      </c>
    </row>
    <row r="25" spans="2:8" x14ac:dyDescent="0.2">
      <c r="B25" s="153" t="s">
        <v>442</v>
      </c>
      <c r="C25" s="139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53" t="s">
        <v>443</v>
      </c>
      <c r="C26" s="139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20" t="s">
        <v>444</v>
      </c>
      <c r="C27" s="139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20" t="s">
        <v>445</v>
      </c>
      <c r="C28" s="136">
        <f>C29+C30</f>
        <v>0</v>
      </c>
      <c r="D28" s="136">
        <f>D29+D30</f>
        <v>0</v>
      </c>
      <c r="E28" s="136">
        <f>E29+E30</f>
        <v>0</v>
      </c>
      <c r="F28" s="136">
        <f>F29+F30</f>
        <v>0</v>
      </c>
      <c r="G28" s="136">
        <f>G29+G30</f>
        <v>0</v>
      </c>
      <c r="H28" s="9">
        <f t="shared" si="0"/>
        <v>0</v>
      </c>
    </row>
    <row r="29" spans="2:8" x14ac:dyDescent="0.2">
      <c r="B29" s="153" t="s">
        <v>446</v>
      </c>
      <c r="C29" s="139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53" t="s">
        <v>447</v>
      </c>
      <c r="C30" s="139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20" t="s">
        <v>448</v>
      </c>
      <c r="C31" s="139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52" t="s">
        <v>450</v>
      </c>
      <c r="C32" s="139">
        <f t="shared" ref="C32:H32" si="1">C9+C21</f>
        <v>6380834</v>
      </c>
      <c r="D32" s="139">
        <f t="shared" si="1"/>
        <v>0</v>
      </c>
      <c r="E32" s="139">
        <f t="shared" si="1"/>
        <v>6380834</v>
      </c>
      <c r="F32" s="139">
        <f t="shared" si="1"/>
        <v>2219379.0299999998</v>
      </c>
      <c r="G32" s="139">
        <f t="shared" si="1"/>
        <v>2219379.0299999998</v>
      </c>
      <c r="H32" s="139">
        <f t="shared" si="1"/>
        <v>4161454.97</v>
      </c>
    </row>
    <row r="33" spans="2:8" ht="13.5" thickBot="1" x14ac:dyDescent="0.25">
      <c r="B33" s="162"/>
      <c r="C33" s="163"/>
      <c r="D33" s="164"/>
      <c r="E33" s="164"/>
      <c r="F33" s="164"/>
      <c r="G33" s="164"/>
      <c r="H33" s="16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Elsa_H</dc:creator>
  <cp:lastModifiedBy>Marlen O</cp:lastModifiedBy>
  <cp:lastPrinted>2024-07-08T17:31:02Z</cp:lastPrinted>
  <dcterms:created xsi:type="dcterms:W3CDTF">2024-07-05T10:41:21Z</dcterms:created>
  <dcterms:modified xsi:type="dcterms:W3CDTF">2024-07-24T18:46:39Z</dcterms:modified>
</cp:coreProperties>
</file>